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eigh\Google Drive\Nutrient Management Communications Specialist\Website Content\"/>
    </mc:Choice>
  </mc:AlternateContent>
  <bookViews>
    <workbookView xWindow="0" yWindow="0" windowWidth="12510" windowHeight="4425"/>
  </bookViews>
  <sheets>
    <sheet name="Calculator" sheetId="4" r:id="rId1"/>
    <sheet name="LookupData" sheetId="2" r:id="rId2"/>
    <sheet name="Common Liq Fertilizer Densities" sheetId="5" r:id="rId3"/>
  </sheets>
  <definedNames>
    <definedName name="Fertilizers">LookupData!$A$5:$A$20</definedName>
    <definedName name="Units">LookupData!$H$2:$H$3</definedName>
  </definedNames>
  <calcPr calcId="162913"/>
</workbook>
</file>

<file path=xl/calcChain.xml><?xml version="1.0" encoding="utf-8"?>
<calcChain xmlns="http://schemas.openxmlformats.org/spreadsheetml/2006/main">
  <c r="K64" i="4" l="1"/>
  <c r="J64" i="4"/>
  <c r="I64" i="4"/>
  <c r="K63" i="4"/>
  <c r="J63" i="4"/>
  <c r="I63" i="4"/>
  <c r="K62" i="4"/>
  <c r="H61" i="4"/>
  <c r="F61" i="4"/>
  <c r="E61" i="4"/>
  <c r="D61" i="4"/>
  <c r="C61" i="4"/>
  <c r="H60" i="4"/>
  <c r="F60" i="4"/>
  <c r="E60" i="4"/>
  <c r="D60" i="4"/>
  <c r="C60" i="4"/>
  <c r="H59" i="4"/>
  <c r="F59" i="4"/>
  <c r="E59" i="4"/>
  <c r="D59" i="4"/>
  <c r="C59" i="4"/>
  <c r="H58" i="4"/>
  <c r="F58" i="4"/>
  <c r="E58" i="4"/>
  <c r="D58" i="4"/>
  <c r="C58" i="4"/>
  <c r="H57" i="4"/>
  <c r="F57" i="4"/>
  <c r="E57" i="4"/>
  <c r="D57" i="4"/>
  <c r="C57" i="4"/>
  <c r="K44" i="4"/>
  <c r="J44" i="4"/>
  <c r="I44" i="4"/>
  <c r="K43" i="4"/>
  <c r="J43" i="4"/>
  <c r="I43" i="4"/>
  <c r="K42" i="4"/>
  <c r="J42" i="4"/>
  <c r="I42" i="4"/>
  <c r="H41" i="4"/>
  <c r="F41" i="4"/>
  <c r="E41" i="4"/>
  <c r="D41" i="4"/>
  <c r="C41" i="4"/>
  <c r="H40" i="4"/>
  <c r="F40" i="4"/>
  <c r="E40" i="4"/>
  <c r="D40" i="4"/>
  <c r="C40" i="4"/>
  <c r="H39" i="4"/>
  <c r="F39" i="4"/>
  <c r="E39" i="4"/>
  <c r="D39" i="4"/>
  <c r="C39" i="4"/>
  <c r="H38" i="4"/>
  <c r="I38" i="4" s="1"/>
  <c r="F38" i="4"/>
  <c r="E38" i="4"/>
  <c r="D38" i="4"/>
  <c r="C38" i="4"/>
  <c r="H37" i="4"/>
  <c r="F37" i="4"/>
  <c r="E37" i="4"/>
  <c r="D37" i="4"/>
  <c r="C37" i="4"/>
  <c r="K24" i="4"/>
  <c r="J24" i="4"/>
  <c r="I24" i="4"/>
  <c r="K23" i="4"/>
  <c r="J23" i="4"/>
  <c r="I23" i="4"/>
  <c r="K22" i="4"/>
  <c r="J22" i="4"/>
  <c r="I22" i="4"/>
  <c r="H21" i="4"/>
  <c r="F21" i="4"/>
  <c r="E21" i="4"/>
  <c r="D21" i="4"/>
  <c r="C21" i="4"/>
  <c r="H20" i="4"/>
  <c r="F20" i="4"/>
  <c r="E20" i="4"/>
  <c r="D20" i="4"/>
  <c r="C20" i="4"/>
  <c r="H19" i="4"/>
  <c r="F19" i="4"/>
  <c r="E19" i="4"/>
  <c r="D19" i="4"/>
  <c r="C19" i="4"/>
  <c r="H18" i="4"/>
  <c r="F18" i="4"/>
  <c r="E18" i="4"/>
  <c r="D18" i="4"/>
  <c r="C18" i="4"/>
  <c r="H17" i="4"/>
  <c r="F17" i="4"/>
  <c r="E17" i="4"/>
  <c r="D17" i="4"/>
  <c r="C17" i="4"/>
  <c r="K40" i="4" l="1"/>
  <c r="I39" i="4"/>
  <c r="J40" i="4"/>
  <c r="J21" i="4"/>
  <c r="I19" i="4"/>
  <c r="I20" i="4"/>
  <c r="I41" i="4"/>
  <c r="K41" i="4"/>
  <c r="J41" i="4"/>
  <c r="I40" i="4"/>
  <c r="K39" i="4"/>
  <c r="J39" i="4"/>
  <c r="J38" i="4"/>
  <c r="K38" i="4"/>
  <c r="K60" i="4"/>
  <c r="K57" i="4"/>
  <c r="J37" i="4"/>
  <c r="K19" i="4"/>
  <c r="K20" i="4"/>
  <c r="K21" i="4"/>
  <c r="J20" i="4"/>
  <c r="J19" i="4"/>
  <c r="I21" i="4"/>
  <c r="I37" i="4"/>
  <c r="K61" i="4"/>
  <c r="K37" i="4"/>
  <c r="K58" i="4"/>
  <c r="K59" i="4"/>
  <c r="I58" i="4"/>
  <c r="I60" i="4"/>
  <c r="I62" i="4"/>
  <c r="K17" i="4"/>
  <c r="J57" i="4"/>
  <c r="J58" i="4"/>
  <c r="J59" i="4"/>
  <c r="J60" i="4"/>
  <c r="J61" i="4"/>
  <c r="J62" i="4"/>
  <c r="I57" i="4"/>
  <c r="I59" i="4"/>
  <c r="I61" i="4"/>
  <c r="K18" i="4"/>
  <c r="I17" i="4"/>
  <c r="J17" i="4"/>
  <c r="I18" i="4"/>
  <c r="J18" i="4"/>
  <c r="I46" i="4" l="1"/>
  <c r="I47" i="4" s="1"/>
  <c r="K46" i="4"/>
  <c r="K47" i="4" s="1"/>
  <c r="J46" i="4"/>
  <c r="J47" i="4" s="1"/>
  <c r="K66" i="4"/>
  <c r="K67" i="4" s="1"/>
  <c r="I66" i="4"/>
  <c r="I67" i="4" s="1"/>
  <c r="J66" i="4"/>
  <c r="J67" i="4" s="1"/>
  <c r="K26" i="4"/>
  <c r="K27" i="4" s="1"/>
  <c r="J26" i="4"/>
  <c r="J27" i="4" s="1"/>
  <c r="I26" i="4"/>
  <c r="I27" i="4" s="1"/>
</calcChain>
</file>

<file path=xl/sharedStrings.xml><?xml version="1.0" encoding="utf-8"?>
<sst xmlns="http://schemas.openxmlformats.org/spreadsheetml/2006/main" count="194" uniqueCount="117">
  <si>
    <t>Fertilizer Material</t>
  </si>
  <si>
    <r>
      <t>Ammonium Nitrate (NH</t>
    </r>
    <r>
      <rPr>
        <vertAlign val="subscript"/>
        <sz val="10"/>
        <rFont val="Arial"/>
        <family val="2"/>
      </rPr>
      <t>4</t>
    </r>
    <r>
      <rPr>
        <sz val="10"/>
        <rFont val="Arial"/>
      </rPr>
      <t>NO</t>
    </r>
    <r>
      <rPr>
        <vertAlign val="subscript"/>
        <sz val="10"/>
        <rFont val="Arial"/>
        <family val="2"/>
      </rPr>
      <t>3</t>
    </r>
    <r>
      <rPr>
        <sz val="10"/>
        <rFont val="Arial"/>
      </rPr>
      <t>)</t>
    </r>
  </si>
  <si>
    <r>
      <t>Ammonium Sulfate ((NH</t>
    </r>
    <r>
      <rPr>
        <vertAlign val="subscript"/>
        <sz val="10"/>
        <rFont val="Arial"/>
        <family val="2"/>
      </rPr>
      <t>4</t>
    </r>
    <r>
      <rPr>
        <sz val="10"/>
        <rFont val="Arial"/>
      </rPr>
      <t>)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SO</t>
    </r>
    <r>
      <rPr>
        <vertAlign val="subscript"/>
        <sz val="10"/>
        <rFont val="Arial"/>
        <family val="2"/>
      </rPr>
      <t>4</t>
    </r>
    <r>
      <rPr>
        <sz val="10"/>
        <rFont val="Arial"/>
      </rPr>
      <t>)</t>
    </r>
  </si>
  <si>
    <r>
      <t>Anhydrous Ammonia (NH</t>
    </r>
    <r>
      <rPr>
        <vertAlign val="subscript"/>
        <sz val="10"/>
        <rFont val="Arial"/>
        <family val="2"/>
      </rPr>
      <t>3</t>
    </r>
    <r>
      <rPr>
        <sz val="10"/>
        <rFont val="Arial"/>
      </rPr>
      <t>)</t>
    </r>
  </si>
  <si>
    <r>
      <t>Diammonium Phosphate (DAP) ((NH</t>
    </r>
    <r>
      <rPr>
        <vertAlign val="subscript"/>
        <sz val="10"/>
        <rFont val="Arial"/>
        <family val="2"/>
      </rPr>
      <t>4</t>
    </r>
    <r>
      <rPr>
        <sz val="10"/>
        <rFont val="Arial"/>
      </rPr>
      <t>)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HPO</t>
    </r>
    <r>
      <rPr>
        <vertAlign val="subscript"/>
        <sz val="10"/>
        <rFont val="Arial"/>
        <family val="2"/>
      </rPr>
      <t>4</t>
    </r>
    <r>
      <rPr>
        <sz val="10"/>
        <rFont val="Arial"/>
      </rPr>
      <t>)</t>
    </r>
  </si>
  <si>
    <r>
      <t>Monoammonium Phosphate (MAP) (NH</t>
    </r>
    <r>
      <rPr>
        <vertAlign val="subscript"/>
        <sz val="10"/>
        <rFont val="Arial"/>
        <family val="2"/>
      </rPr>
      <t>4</t>
    </r>
    <r>
      <rPr>
        <sz val="10"/>
        <rFont val="Arial"/>
      </rPr>
      <t>H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PO</t>
    </r>
    <r>
      <rPr>
        <vertAlign val="subscript"/>
        <sz val="10"/>
        <rFont val="Arial"/>
        <family val="2"/>
      </rPr>
      <t>4</t>
    </r>
    <r>
      <rPr>
        <sz val="10"/>
        <rFont val="Arial"/>
      </rPr>
      <t>)</t>
    </r>
  </si>
  <si>
    <t>Muriate of Potash (KCl)</t>
  </si>
  <si>
    <r>
      <t>Potassium Nitrate (KNO</t>
    </r>
    <r>
      <rPr>
        <vertAlign val="subscript"/>
        <sz val="10"/>
        <rFont val="Arial"/>
        <family val="2"/>
      </rPr>
      <t>3</t>
    </r>
    <r>
      <rPr>
        <sz val="10"/>
        <rFont val="Arial"/>
      </rPr>
      <t>)</t>
    </r>
  </si>
  <si>
    <r>
      <t>Potassium Sulfate (K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SO</t>
    </r>
    <r>
      <rPr>
        <vertAlign val="subscript"/>
        <sz val="10"/>
        <rFont val="Arial"/>
        <family val="2"/>
      </rPr>
      <t>4</t>
    </r>
    <r>
      <rPr>
        <sz val="10"/>
        <rFont val="Arial"/>
      </rPr>
      <t>)</t>
    </r>
  </si>
  <si>
    <t>Sulfate of potash magnesia (Sul-Po-Mag, K-Mag)</t>
  </si>
  <si>
    <r>
      <t>Triple SuperPhosphate (Ca(H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PO</t>
    </r>
    <r>
      <rPr>
        <vertAlign val="subscript"/>
        <sz val="10"/>
        <rFont val="Arial"/>
        <family val="2"/>
      </rPr>
      <t>4</t>
    </r>
    <r>
      <rPr>
        <sz val="10"/>
        <rFont val="Arial"/>
      </rPr>
      <t>)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)</t>
    </r>
  </si>
  <si>
    <r>
      <t>Urea (NH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-CO-NH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)</t>
    </r>
  </si>
  <si>
    <r>
      <t>UAN 28% solution (urea + NH</t>
    </r>
    <r>
      <rPr>
        <vertAlign val="subscript"/>
        <sz val="10"/>
        <color indexed="12"/>
        <rFont val="Arial"/>
        <family val="2"/>
      </rPr>
      <t>4</t>
    </r>
    <r>
      <rPr>
        <sz val="10"/>
        <color indexed="12"/>
        <rFont val="Arial"/>
      </rPr>
      <t>NO</t>
    </r>
    <r>
      <rPr>
        <vertAlign val="subscript"/>
        <sz val="10"/>
        <color indexed="12"/>
        <rFont val="Arial"/>
        <family val="2"/>
      </rPr>
      <t>3</t>
    </r>
    <r>
      <rPr>
        <sz val="10"/>
        <color indexed="12"/>
        <rFont val="Arial"/>
      </rPr>
      <t xml:space="preserve"> + water)</t>
    </r>
  </si>
  <si>
    <r>
      <t>UAN 30% solution (urea + NH</t>
    </r>
    <r>
      <rPr>
        <vertAlign val="subscript"/>
        <sz val="10"/>
        <color indexed="12"/>
        <rFont val="Arial"/>
        <family val="2"/>
      </rPr>
      <t>4</t>
    </r>
    <r>
      <rPr>
        <sz val="10"/>
        <color indexed="12"/>
        <rFont val="Arial"/>
      </rPr>
      <t>NO</t>
    </r>
    <r>
      <rPr>
        <vertAlign val="subscript"/>
        <sz val="10"/>
        <color indexed="12"/>
        <rFont val="Arial"/>
        <family val="2"/>
      </rPr>
      <t>3</t>
    </r>
    <r>
      <rPr>
        <sz val="10"/>
        <color indexed="12"/>
        <rFont val="Arial"/>
      </rPr>
      <t xml:space="preserve"> + water)</t>
    </r>
  </si>
  <si>
    <r>
      <t>UAN 32% solution (urea + NH</t>
    </r>
    <r>
      <rPr>
        <vertAlign val="subscript"/>
        <sz val="10"/>
        <color indexed="12"/>
        <rFont val="Arial"/>
        <family val="2"/>
      </rPr>
      <t>4</t>
    </r>
    <r>
      <rPr>
        <sz val="10"/>
        <color indexed="12"/>
        <rFont val="Arial"/>
      </rPr>
      <t>NO</t>
    </r>
    <r>
      <rPr>
        <vertAlign val="subscript"/>
        <sz val="10"/>
        <color indexed="12"/>
        <rFont val="Arial"/>
        <family val="2"/>
      </rPr>
      <t>3</t>
    </r>
    <r>
      <rPr>
        <sz val="10"/>
        <color indexed="12"/>
        <rFont val="Arial"/>
      </rPr>
      <t xml:space="preserve"> + water)</t>
    </r>
  </si>
  <si>
    <t>Density</t>
  </si>
  <si>
    <t>Material Analysis (%)</t>
  </si>
  <si>
    <t>(lbs per</t>
  </si>
  <si>
    <t>N</t>
  </si>
  <si>
    <r>
      <t>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5-</t>
    </r>
  </si>
  <si>
    <r>
      <t>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</si>
  <si>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t>gallon)</t>
  </si>
  <si>
    <t>Units</t>
  </si>
  <si>
    <t>-</t>
  </si>
  <si>
    <t>gal/A</t>
  </si>
  <si>
    <t>lbs per</t>
  </si>
  <si>
    <t>gallon</t>
  </si>
  <si>
    <t>APP (Ammonium Polyphosphate, 10-34-0)</t>
  </si>
  <si>
    <t>APP (Ammonium Polyphosphate, 11-37-0)</t>
  </si>
  <si>
    <t>Lbs/A</t>
  </si>
  <si>
    <t>Amount of fertilizer</t>
  </si>
  <si>
    <t>per acre</t>
  </si>
  <si>
    <t>material applied</t>
  </si>
  <si>
    <t>Pounds N - P2O5 - K2O applied/A</t>
  </si>
  <si>
    <t>Crop</t>
  </si>
  <si>
    <t>Acres:</t>
  </si>
  <si>
    <t>Instructions</t>
  </si>
  <si>
    <t>1. Type in crop and total acres of that crop</t>
  </si>
  <si>
    <r>
      <t>Fertilizer Conversion - from Lbs./gallons of material to pounds N - P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O</t>
    </r>
    <r>
      <rPr>
        <b/>
        <vertAlign val="subscript"/>
        <sz val="14"/>
        <rFont val="Arial"/>
        <family val="2"/>
      </rPr>
      <t xml:space="preserve">5 </t>
    </r>
    <r>
      <rPr>
        <b/>
        <sz val="14"/>
        <rFont val="Arial"/>
        <family val="2"/>
      </rPr>
      <t>- K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O</t>
    </r>
  </si>
  <si>
    <r>
      <t>Total Lbs.N - P</t>
    </r>
    <r>
      <rPr>
        <b/>
        <vertAlign val="subscript"/>
        <sz val="10"/>
        <rFont val="Arial"/>
      </rPr>
      <t>2</t>
    </r>
    <r>
      <rPr>
        <b/>
        <sz val="10"/>
        <rFont val="Arial"/>
      </rPr>
      <t>O</t>
    </r>
    <r>
      <rPr>
        <b/>
        <vertAlign val="subscript"/>
        <sz val="10"/>
        <rFont val="Arial"/>
      </rPr>
      <t>5</t>
    </r>
    <r>
      <rPr>
        <b/>
        <sz val="10"/>
        <rFont val="Arial"/>
      </rPr>
      <t xml:space="preserve"> - K</t>
    </r>
    <r>
      <rPr>
        <b/>
        <vertAlign val="subscript"/>
        <sz val="10"/>
        <rFont val="Arial"/>
      </rPr>
      <t>2</t>
    </r>
    <r>
      <rPr>
        <b/>
        <sz val="10"/>
        <rFont val="Arial"/>
      </rPr>
      <t>O applied per Acre:</t>
    </r>
  </si>
  <si>
    <r>
      <t>Total Lbs. N - P</t>
    </r>
    <r>
      <rPr>
        <b/>
        <vertAlign val="subscript"/>
        <sz val="10"/>
        <rFont val="Arial"/>
      </rPr>
      <t>2</t>
    </r>
    <r>
      <rPr>
        <b/>
        <sz val="10"/>
        <rFont val="Arial"/>
      </rPr>
      <t>O</t>
    </r>
    <r>
      <rPr>
        <b/>
        <vertAlign val="subscript"/>
        <sz val="10"/>
        <rFont val="Arial"/>
      </rPr>
      <t>5</t>
    </r>
    <r>
      <rPr>
        <b/>
        <sz val="10"/>
        <rFont val="Arial"/>
      </rPr>
      <t xml:space="preserve"> - K</t>
    </r>
    <r>
      <rPr>
        <b/>
        <vertAlign val="subscript"/>
        <sz val="10"/>
        <rFont val="Arial"/>
      </rPr>
      <t>2</t>
    </r>
    <r>
      <rPr>
        <b/>
        <sz val="10"/>
        <rFont val="Arial"/>
      </rPr>
      <t>O applied per Crop :</t>
    </r>
  </si>
  <si>
    <t>3. Type in the pounds/A (gallons/A if liquid) of fertilizer material applied.</t>
  </si>
  <si>
    <t>(for custom fertilizers, select units applied, and type in the density if the material is liquid).</t>
  </si>
  <si>
    <t>Fertilizer Materials</t>
  </si>
  <si>
    <r>
      <t>Total Lbs.N - P</t>
    </r>
    <r>
      <rPr>
        <b/>
        <vertAlign val="subscript"/>
        <sz val="10"/>
        <rFont val="Arial"/>
      </rPr>
      <t>2</t>
    </r>
    <r>
      <rPr>
        <b/>
        <sz val="10"/>
        <rFont val="Arial"/>
      </rPr>
      <t>O</t>
    </r>
    <r>
      <rPr>
        <b/>
        <vertAlign val="subscript"/>
        <sz val="10"/>
        <rFont val="Arial"/>
      </rPr>
      <t>5</t>
    </r>
    <r>
      <rPr>
        <b/>
        <sz val="10"/>
        <rFont val="Arial"/>
      </rPr>
      <t xml:space="preserve"> - K</t>
    </r>
    <r>
      <rPr>
        <b/>
        <vertAlign val="subscript"/>
        <sz val="10"/>
        <rFont val="Arial"/>
      </rPr>
      <t>2</t>
    </r>
    <r>
      <rPr>
        <b/>
        <sz val="10"/>
        <rFont val="Arial"/>
      </rPr>
      <t xml:space="preserve">O applied per Acre:  </t>
    </r>
  </si>
  <si>
    <r>
      <t>Total Lbs. N - P</t>
    </r>
    <r>
      <rPr>
        <b/>
        <vertAlign val="subscript"/>
        <sz val="10"/>
        <rFont val="Arial"/>
      </rPr>
      <t>2</t>
    </r>
    <r>
      <rPr>
        <b/>
        <sz val="10"/>
        <rFont val="Arial"/>
      </rPr>
      <t>O</t>
    </r>
    <r>
      <rPr>
        <b/>
        <vertAlign val="subscript"/>
        <sz val="10"/>
        <rFont val="Arial"/>
      </rPr>
      <t>5</t>
    </r>
    <r>
      <rPr>
        <b/>
        <sz val="10"/>
        <rFont val="Arial"/>
      </rPr>
      <t xml:space="preserve"> - K</t>
    </r>
    <r>
      <rPr>
        <b/>
        <vertAlign val="subscript"/>
        <sz val="10"/>
        <rFont val="Arial"/>
      </rPr>
      <t>2</t>
    </r>
    <r>
      <rPr>
        <b/>
        <sz val="10"/>
        <rFont val="Arial"/>
      </rPr>
      <t xml:space="preserve">O applied per Crop:  </t>
    </r>
  </si>
  <si>
    <t>Year:</t>
  </si>
  <si>
    <t>Farm name:</t>
  </si>
  <si>
    <t>Agricultural Nutrient Management Program - (301) 405-1319 - ENST - 0116 Symons Hall - College Park, MD 20742</t>
  </si>
  <si>
    <t>Local Governments, US Department of Agriculture Equal Opportunity Programs</t>
  </si>
  <si>
    <t>Analysis</t>
  </si>
  <si>
    <t>Density (#/gal)</t>
  </si>
  <si>
    <t>30-0-0</t>
  </si>
  <si>
    <t>13-10-6</t>
  </si>
  <si>
    <t>11-37-0</t>
  </si>
  <si>
    <t>10-34-0</t>
  </si>
  <si>
    <t>9-30-3</t>
  </si>
  <si>
    <t>9-27-4</t>
  </si>
  <si>
    <t>8-25-5</t>
  </si>
  <si>
    <t>8-8-8</t>
  </si>
  <si>
    <t>7-20-7</t>
  </si>
  <si>
    <t>6-15-9</t>
  </si>
  <si>
    <t>5-5-10</t>
  </si>
  <si>
    <t>2-6-12</t>
  </si>
  <si>
    <t>28-0-0</t>
  </si>
  <si>
    <t>32-0-0</t>
  </si>
  <si>
    <t>20-0-0 (urea)</t>
  </si>
  <si>
    <t>20-0-0 (amm. nitrate)</t>
  </si>
  <si>
    <t>6-24-6</t>
  </si>
  <si>
    <t>9-18-9</t>
  </si>
  <si>
    <t>3-18-18</t>
  </si>
  <si>
    <t>30-0-0-2S</t>
  </si>
  <si>
    <t>28-0-0-3S</t>
  </si>
  <si>
    <t>27-0-0-6S</t>
  </si>
  <si>
    <t>27-0-0-4S</t>
  </si>
  <si>
    <t>26-0-0-6S</t>
  </si>
  <si>
    <t>23-0-0-10S</t>
  </si>
  <si>
    <t>21-12-0-4S</t>
  </si>
  <si>
    <t>20-0-0-4S</t>
  </si>
  <si>
    <t>18-18-0-3S</t>
  </si>
  <si>
    <t>16-16-3-6S</t>
  </si>
  <si>
    <t>16-16-2-2S</t>
  </si>
  <si>
    <t>14-22-0-7S</t>
  </si>
  <si>
    <t>14-0-0-6S</t>
  </si>
  <si>
    <t>12-0-0-26S</t>
  </si>
  <si>
    <t>12-30-0-5S</t>
  </si>
  <si>
    <t>11-28-0-6S</t>
  </si>
  <si>
    <t>10-25-5-4S</t>
  </si>
  <si>
    <t>8-8-8-5S</t>
  </si>
  <si>
    <t>8-0-0-9S</t>
  </si>
  <si>
    <t>0-0-25-17S</t>
  </si>
  <si>
    <t>6-0-0-16.5Cl</t>
  </si>
  <si>
    <t>10-0-0-10Zn</t>
  </si>
  <si>
    <t>7-21-7</t>
  </si>
  <si>
    <t>4-10-10</t>
  </si>
  <si>
    <t>8-21-4-3S-.5Zn</t>
  </si>
  <si>
    <t>9-18-4-6S-.5Zn</t>
  </si>
  <si>
    <t>9-20-2-7S-.5Zn</t>
  </si>
  <si>
    <t>18-13-0-7S</t>
  </si>
  <si>
    <t>10-30-0-3S</t>
  </si>
  <si>
    <t>28-0-0-5S</t>
  </si>
  <si>
    <t>Common Liquid Fertilizer Densities*</t>
  </si>
  <si>
    <t>*Typical values</t>
  </si>
  <si>
    <t>Sources: MDA and Fluid Fertilizer Foundation</t>
  </si>
  <si>
    <t>24-0-0-8S</t>
  </si>
  <si>
    <t>N + S</t>
  </si>
  <si>
    <t>N + Zn</t>
  </si>
  <si>
    <t>N + Cl</t>
  </si>
  <si>
    <t>N + P</t>
  </si>
  <si>
    <t>N + P + S</t>
  </si>
  <si>
    <t>N + P + K</t>
  </si>
  <si>
    <t>N + P + K + S</t>
  </si>
  <si>
    <t>Nutrients</t>
  </si>
  <si>
    <t>N + P + K + S + Zn</t>
  </si>
  <si>
    <t xml:space="preserve"> K + S</t>
  </si>
  <si>
    <t>revised 1/24/20</t>
  </si>
  <si>
    <t>2. Select the fertilizers applied to that crop from drop down list in the fertilizer materials column, or type in custom fertilizer and enter its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</si>
</sst>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color indexed="12"/>
      <name val="Arial"/>
    </font>
    <font>
      <vertAlign val="subscript"/>
      <sz val="10"/>
      <color indexed="12"/>
      <name val="Arial"/>
      <family val="2"/>
    </font>
    <font>
      <b/>
      <vertAlign val="sub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sz val="10"/>
      <name val="Arial"/>
    </font>
    <font>
      <b/>
      <vertAlign val="subscript"/>
      <sz val="10"/>
      <name val="Arial"/>
    </font>
    <font>
      <sz val="10"/>
      <name val="Arial"/>
    </font>
    <font>
      <sz val="14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4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10" xfId="0" quotePrefix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" fillId="0" borderId="0" xfId="0" applyFont="1" applyBorder="1"/>
    <xf numFmtId="0" fontId="2" fillId="0" borderId="15" xfId="0" applyFont="1" applyBorder="1"/>
    <xf numFmtId="0" fontId="9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6" xfId="0" applyBorder="1"/>
    <xf numFmtId="0" fontId="7" fillId="0" borderId="0" xfId="0" applyFont="1" applyAlignment="1">
      <alignment horizontal="right"/>
    </xf>
    <xf numFmtId="0" fontId="11" fillId="0" borderId="0" xfId="0" applyFont="1"/>
    <xf numFmtId="0" fontId="1" fillId="0" borderId="17" xfId="0" applyFont="1" applyBorder="1"/>
    <xf numFmtId="0" fontId="1" fillId="0" borderId="18" xfId="0" applyFont="1" applyBorder="1"/>
    <xf numFmtId="3" fontId="13" fillId="0" borderId="19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0" fontId="15" fillId="0" borderId="16" xfId="0" applyFont="1" applyBorder="1"/>
    <xf numFmtId="0" fontId="15" fillId="0" borderId="21" xfId="0" applyFont="1" applyBorder="1"/>
    <xf numFmtId="3" fontId="13" fillId="0" borderId="22" xfId="0" applyNumberFormat="1" applyFont="1" applyFill="1" applyBorder="1" applyAlignment="1">
      <alignment horizontal="center"/>
    </xf>
    <xf numFmtId="3" fontId="13" fillId="0" borderId="23" xfId="0" applyNumberFormat="1" applyFont="1" applyFill="1" applyBorder="1" applyAlignment="1">
      <alignment horizontal="center"/>
    </xf>
    <xf numFmtId="0" fontId="0" fillId="0" borderId="0" xfId="0" applyBorder="1"/>
    <xf numFmtId="3" fontId="13" fillId="0" borderId="24" xfId="0" applyNumberFormat="1" applyFont="1" applyBorder="1" applyAlignment="1">
      <alignment horizontal="center"/>
    </xf>
    <xf numFmtId="3" fontId="13" fillId="0" borderId="25" xfId="0" applyNumberFormat="1" applyFont="1" applyFill="1" applyBorder="1" applyAlignment="1">
      <alignment horizontal="center"/>
    </xf>
    <xf numFmtId="0" fontId="13" fillId="0" borderId="26" xfId="0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4" fillId="2" borderId="4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12" xfId="0" applyFill="1" applyBorder="1" applyAlignment="1" applyProtection="1">
      <alignment horizontal="center"/>
      <protection locked="0"/>
    </xf>
    <xf numFmtId="1" fontId="0" fillId="0" borderId="14" xfId="0" applyNumberFormat="1" applyBorder="1" applyAlignment="1">
      <alignment horizontal="center"/>
    </xf>
    <xf numFmtId="0" fontId="4" fillId="2" borderId="10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0" fillId="0" borderId="10" xfId="0" applyBorder="1" applyAlignment="1">
      <alignment horizontal="left"/>
    </xf>
    <xf numFmtId="0" fontId="2" fillId="2" borderId="9" xfId="0" applyFont="1" applyFill="1" applyBorder="1" applyProtection="1">
      <protection locked="0"/>
    </xf>
    <xf numFmtId="0" fontId="2" fillId="0" borderId="28" xfId="0" applyFont="1" applyBorder="1"/>
    <xf numFmtId="0" fontId="0" fillId="0" borderId="29" xfId="0" applyBorder="1"/>
    <xf numFmtId="0" fontId="0" fillId="0" borderId="30" xfId="0" applyBorder="1"/>
    <xf numFmtId="0" fontId="8" fillId="0" borderId="31" xfId="0" applyFont="1" applyBorder="1"/>
    <xf numFmtId="0" fontId="0" fillId="0" borderId="32" xfId="0" applyBorder="1"/>
    <xf numFmtId="0" fontId="0" fillId="0" borderId="31" xfId="0" applyBorder="1"/>
    <xf numFmtId="0" fontId="0" fillId="0" borderId="21" xfId="0" applyFill="1" applyBorder="1"/>
    <xf numFmtId="0" fontId="0" fillId="0" borderId="27" xfId="0" applyBorder="1"/>
    <xf numFmtId="0" fontId="0" fillId="0" borderId="16" xfId="0" applyFill="1" applyBorder="1"/>
    <xf numFmtId="0" fontId="15" fillId="0" borderId="0" xfId="0" applyFont="1" applyBorder="1"/>
    <xf numFmtId="0" fontId="13" fillId="0" borderId="0" xfId="0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9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right"/>
    </xf>
    <xf numFmtId="0" fontId="0" fillId="2" borderId="9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16" fillId="3" borderId="4" xfId="0" applyFont="1" applyFill="1" applyBorder="1"/>
    <xf numFmtId="0" fontId="16" fillId="0" borderId="4" xfId="0" applyFont="1" applyBorder="1"/>
    <xf numFmtId="0" fontId="16" fillId="0" borderId="4" xfId="0" applyFont="1" applyFill="1" applyBorder="1"/>
    <xf numFmtId="49" fontId="16" fillId="3" borderId="4" xfId="0" applyNumberFormat="1" applyFont="1" applyFill="1" applyBorder="1"/>
    <xf numFmtId="2" fontId="16" fillId="0" borderId="0" xfId="0" applyNumberFormat="1" applyFont="1" applyFill="1" applyBorder="1"/>
    <xf numFmtId="49" fontId="16" fillId="3" borderId="14" xfId="0" applyNumberFormat="1" applyFont="1" applyFill="1" applyBorder="1"/>
    <xf numFmtId="0" fontId="16" fillId="3" borderId="14" xfId="0" applyFont="1" applyFill="1" applyBorder="1"/>
    <xf numFmtId="2" fontId="16" fillId="3" borderId="4" xfId="0" applyNumberFormat="1" applyFont="1" applyFill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8" fillId="0" borderId="0" xfId="0" applyFont="1"/>
    <xf numFmtId="0" fontId="17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2" fontId="16" fillId="0" borderId="4" xfId="0" applyNumberFormat="1" applyFont="1" applyFill="1" applyBorder="1" applyAlignment="1">
      <alignment horizontal="center"/>
    </xf>
    <xf numFmtId="0" fontId="16" fillId="0" borderId="14" xfId="0" applyFont="1" applyFill="1" applyBorder="1"/>
    <xf numFmtId="49" fontId="16" fillId="0" borderId="14" xfId="0" applyNumberFormat="1" applyFont="1" applyFill="1" applyBorder="1"/>
    <xf numFmtId="0" fontId="7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/>
    <xf numFmtId="2" fontId="16" fillId="0" borderId="0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2514600</xdr:colOff>
      <xdr:row>0</xdr:row>
      <xdr:rowOff>615868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2514600" cy="615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zoomScaleNormal="100" workbookViewId="0">
      <selection activeCell="C9" sqref="C9"/>
    </sheetView>
  </sheetViews>
  <sheetFormatPr defaultRowHeight="12.75" x14ac:dyDescent="0.2"/>
  <cols>
    <col min="1" max="1" width="2.140625" customWidth="1"/>
    <col min="2" max="2" width="41.7109375" customWidth="1"/>
    <col min="8" max="8" width="9.85546875" customWidth="1"/>
    <col min="9" max="9" width="12" customWidth="1"/>
    <col min="10" max="10" width="11.140625" customWidth="1"/>
    <col min="11" max="11" width="12.28515625" customWidth="1"/>
    <col min="12" max="12" width="3.7109375" customWidth="1"/>
  </cols>
  <sheetData>
    <row r="1" spans="1:12" ht="50.25" customHeight="1" x14ac:dyDescent="0.2"/>
    <row r="2" spans="1:12" ht="21.75" thickBot="1" x14ac:dyDescent="0.4">
      <c r="B2" s="29" t="s">
        <v>38</v>
      </c>
    </row>
    <row r="3" spans="1:12" ht="13.5" customHeight="1" x14ac:dyDescent="0.2">
      <c r="B3" s="54" t="s">
        <v>36</v>
      </c>
      <c r="C3" s="55"/>
      <c r="D3" s="55"/>
      <c r="E3" s="55"/>
      <c r="F3" s="55"/>
      <c r="G3" s="55"/>
      <c r="H3" s="55"/>
      <c r="I3" s="55"/>
      <c r="J3" s="56"/>
    </row>
    <row r="4" spans="1:12" ht="13.5" customHeight="1" x14ac:dyDescent="0.2">
      <c r="B4" s="57" t="s">
        <v>37</v>
      </c>
      <c r="C4" s="38"/>
      <c r="D4" s="38"/>
      <c r="E4" s="38"/>
      <c r="F4" s="38"/>
      <c r="G4" s="38"/>
      <c r="H4" s="38"/>
      <c r="I4" s="38"/>
      <c r="J4" s="58"/>
    </row>
    <row r="5" spans="1:12" ht="14.25" customHeight="1" x14ac:dyDescent="0.2">
      <c r="B5" s="57" t="s">
        <v>116</v>
      </c>
      <c r="C5" s="38"/>
      <c r="D5" s="38"/>
      <c r="E5" s="38"/>
      <c r="F5" s="38"/>
      <c r="G5" s="38"/>
      <c r="H5" s="38"/>
      <c r="I5" s="38"/>
      <c r="J5" s="58"/>
    </row>
    <row r="6" spans="1:12" x14ac:dyDescent="0.2">
      <c r="B6" s="59" t="s">
        <v>41</v>
      </c>
      <c r="C6" s="38"/>
      <c r="D6" s="38"/>
      <c r="E6" s="38"/>
      <c r="F6" s="38"/>
      <c r="G6" s="38"/>
      <c r="H6" s="38"/>
      <c r="I6" s="38"/>
      <c r="J6" s="58"/>
    </row>
    <row r="7" spans="1:12" ht="13.5" thickBot="1" x14ac:dyDescent="0.25">
      <c r="B7" s="60" t="s">
        <v>42</v>
      </c>
      <c r="C7" s="27"/>
      <c r="D7" s="27"/>
      <c r="E7" s="27"/>
      <c r="F7" s="27"/>
      <c r="G7" s="27"/>
      <c r="H7" s="27"/>
      <c r="I7" s="27"/>
      <c r="J7" s="61"/>
    </row>
    <row r="8" spans="1:12" x14ac:dyDescent="0.2">
      <c r="B8" s="47"/>
      <c r="C8" s="38"/>
      <c r="D8" s="38"/>
      <c r="E8" s="38"/>
      <c r="F8" s="38"/>
      <c r="G8" s="38"/>
      <c r="H8" s="38"/>
      <c r="I8" s="38"/>
    </row>
    <row r="9" spans="1:12" ht="15.75" x14ac:dyDescent="0.25">
      <c r="B9" s="68" t="s">
        <v>47</v>
      </c>
      <c r="C9" s="53"/>
      <c r="D9" s="69"/>
      <c r="E9" s="69"/>
      <c r="F9" s="69"/>
      <c r="G9" s="69"/>
      <c r="H9" s="38"/>
      <c r="I9" s="38"/>
      <c r="J9" s="66" t="s">
        <v>46</v>
      </c>
      <c r="K9" s="46"/>
    </row>
    <row r="10" spans="1:12" ht="9" customHeight="1" thickBot="1" x14ac:dyDescent="0.25">
      <c r="A10" s="27"/>
      <c r="B10" s="62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x14ac:dyDescent="0.2">
      <c r="B11" s="47"/>
      <c r="C11" s="38"/>
      <c r="D11" s="38"/>
      <c r="E11" s="38"/>
      <c r="F11" s="38"/>
      <c r="G11" s="38"/>
      <c r="H11" s="38"/>
    </row>
    <row r="12" spans="1:12" ht="15.75" x14ac:dyDescent="0.25">
      <c r="F12" s="28" t="s">
        <v>34</v>
      </c>
      <c r="G12" s="53"/>
      <c r="H12" s="53"/>
      <c r="I12" s="53"/>
      <c r="J12" s="28" t="s">
        <v>35</v>
      </c>
      <c r="K12" s="46"/>
    </row>
    <row r="14" spans="1:12" x14ac:dyDescent="0.2">
      <c r="B14" s="1"/>
      <c r="C14" s="1"/>
      <c r="D14" s="6"/>
      <c r="E14" s="6"/>
      <c r="F14" s="8" t="s">
        <v>15</v>
      </c>
      <c r="G14" s="103" t="s">
        <v>30</v>
      </c>
      <c r="H14" s="104"/>
      <c r="I14" s="103" t="s">
        <v>33</v>
      </c>
      <c r="J14" s="105"/>
      <c r="K14" s="104"/>
    </row>
    <row r="15" spans="1:12" x14ac:dyDescent="0.2">
      <c r="B15" s="2"/>
      <c r="C15" s="100" t="s">
        <v>16</v>
      </c>
      <c r="D15" s="101"/>
      <c r="E15" s="101"/>
      <c r="F15" s="9" t="s">
        <v>25</v>
      </c>
      <c r="G15" s="100" t="s">
        <v>32</v>
      </c>
      <c r="H15" s="102"/>
      <c r="I15" s="2"/>
      <c r="J15" s="21"/>
      <c r="K15" s="22"/>
    </row>
    <row r="16" spans="1:12" ht="14.25" x14ac:dyDescent="0.25">
      <c r="B16" s="3" t="s">
        <v>43</v>
      </c>
      <c r="C16" s="10" t="s">
        <v>18</v>
      </c>
      <c r="D16" s="11" t="s">
        <v>19</v>
      </c>
      <c r="E16" s="11" t="s">
        <v>20</v>
      </c>
      <c r="F16" s="13" t="s">
        <v>26</v>
      </c>
      <c r="G16" s="98" t="s">
        <v>31</v>
      </c>
      <c r="H16" s="99"/>
      <c r="I16" s="10" t="s">
        <v>18</v>
      </c>
      <c r="J16" s="11" t="s">
        <v>19</v>
      </c>
      <c r="K16" s="12" t="s">
        <v>20</v>
      </c>
    </row>
    <row r="17" spans="1:12" x14ac:dyDescent="0.2">
      <c r="B17" s="43"/>
      <c r="C17" s="25" t="str">
        <f>IF(ISBLANK($B17),"-",VLOOKUP($B17,LookupData!$A$5:$F$20,2))</f>
        <v>-</v>
      </c>
      <c r="D17" s="25" t="str">
        <f>IF(ISBLANK($B17),"-",VLOOKUP($B17,LookupData!$A$5:$F$20,3))</f>
        <v>-</v>
      </c>
      <c r="E17" s="25" t="str">
        <f>IF(ISBLANK($B17),"-",VLOOKUP($B17,LookupData!$A$5:$F$20,4))</f>
        <v>-</v>
      </c>
      <c r="F17" s="14" t="str">
        <f>IF(ISBLANK($B17),"-",VLOOKUP($B17,LookupData!$A$5:$F$20,5))</f>
        <v>-</v>
      </c>
      <c r="G17" s="51"/>
      <c r="H17" s="52" t="str">
        <f>IF(ISBLANK($B17),"-",VLOOKUP($B17,LookupData!$A$5:$F$20,6))</f>
        <v>-</v>
      </c>
      <c r="I17" s="49" t="str">
        <f>IF(ISNUMBER($G17),IF(H17="Lbs/A",C17*G17/100,C17*F17*G17/100),"-")</f>
        <v>-</v>
      </c>
      <c r="J17" s="26" t="str">
        <f>IF(ISNUMBER($G17),IF(H17="Lbs/A",D17*G17/100,D17*F17*G17/100),"-")</f>
        <v>-</v>
      </c>
      <c r="K17" s="26" t="str">
        <f>IF(ISNUMBER($G17),IF(H17="Lbs/A",E17*G17/100,E17*F17*G17/100),"-")</f>
        <v>-</v>
      </c>
    </row>
    <row r="18" spans="1:12" x14ac:dyDescent="0.2">
      <c r="B18" s="43"/>
      <c r="C18" s="25" t="str">
        <f>IF(ISBLANK($B18),"-",VLOOKUP($B18,LookupData!$A$5:$F$20,2))</f>
        <v>-</v>
      </c>
      <c r="D18" s="25" t="str">
        <f>IF(ISBLANK($B18),"-",VLOOKUP($B18,LookupData!$A$5:$F$20,3))</f>
        <v>-</v>
      </c>
      <c r="E18" s="25" t="str">
        <f>IF(ISBLANK($B18),"-",VLOOKUP($B18,LookupData!$A$5:$F$20,4))</f>
        <v>-</v>
      </c>
      <c r="F18" s="14" t="str">
        <f>IF(ISBLANK($B18),"-",VLOOKUP($B18,LookupData!$A$5:$F$20,5))</f>
        <v>-</v>
      </c>
      <c r="G18" s="51"/>
      <c r="H18" s="52" t="str">
        <f>IF(ISBLANK($B18),"-",VLOOKUP($B18,LookupData!$A$5:$F$20,6))</f>
        <v>-</v>
      </c>
      <c r="I18" s="49" t="str">
        <f t="shared" ref="I18:I24" si="0">IF(ISNUMBER($G18),IF(H18="Lbs/A",C18*G18/100,C18*F18*G18/100),"-")</f>
        <v>-</v>
      </c>
      <c r="J18" s="26" t="str">
        <f t="shared" ref="J18:J24" si="1">IF(ISNUMBER($G18),IF(H18="Lbs/A",D18*G18/100,D18*F18*G18/100),"-")</f>
        <v>-</v>
      </c>
      <c r="K18" s="26" t="str">
        <f t="shared" ref="K18:K24" si="2">IF(ISNUMBER($G18),IF(H18="Lbs/A",E18*G18/100,E18*F18*G18/100),"-")</f>
        <v>-</v>
      </c>
    </row>
    <row r="19" spans="1:12" x14ac:dyDescent="0.2">
      <c r="B19" s="43"/>
      <c r="C19" s="25" t="str">
        <f>IF(ISBLANK($B19),"-",VLOOKUP($B19,LookupData!$A$5:$F$20,2))</f>
        <v>-</v>
      </c>
      <c r="D19" s="25" t="str">
        <f>IF(ISBLANK($B19),"-",VLOOKUP($B19,LookupData!$A$5:$F$20,3))</f>
        <v>-</v>
      </c>
      <c r="E19" s="25" t="str">
        <f>IF(ISBLANK($B19),"-",VLOOKUP($B19,LookupData!$A$5:$F$20,4))</f>
        <v>-</v>
      </c>
      <c r="F19" s="14" t="str">
        <f>IF(ISBLANK($B19),"-",VLOOKUP($B19,LookupData!$A$5:$F$20,5))</f>
        <v>-</v>
      </c>
      <c r="G19" s="51"/>
      <c r="H19" s="52" t="str">
        <f>IF(ISBLANK($B19),"-",VLOOKUP($B19,LookupData!$A$5:$F$20,6))</f>
        <v>-</v>
      </c>
      <c r="I19" s="49" t="str">
        <f t="shared" si="0"/>
        <v>-</v>
      </c>
      <c r="J19" s="26" t="str">
        <f t="shared" si="1"/>
        <v>-</v>
      </c>
      <c r="K19" s="26" t="str">
        <f t="shared" si="2"/>
        <v>-</v>
      </c>
    </row>
    <row r="20" spans="1:12" x14ac:dyDescent="0.2">
      <c r="B20" s="43"/>
      <c r="C20" s="25" t="str">
        <f>IF(ISBLANK($B20),"-",VLOOKUP($B20,LookupData!$A$5:$F$20,2))</f>
        <v>-</v>
      </c>
      <c r="D20" s="25" t="str">
        <f>IF(ISBLANK($B20),"-",VLOOKUP($B20,LookupData!$A$5:$F$20,3))</f>
        <v>-</v>
      </c>
      <c r="E20" s="25" t="str">
        <f>IF(ISBLANK($B20),"-",VLOOKUP($B20,LookupData!$A$5:$F$20,4))</f>
        <v>-</v>
      </c>
      <c r="F20" s="14" t="str">
        <f>IF(ISBLANK($B20),"-",VLOOKUP($B20,LookupData!$A$5:$F$20,5))</f>
        <v>-</v>
      </c>
      <c r="G20" s="51"/>
      <c r="H20" s="52" t="str">
        <f>IF(ISBLANK($B20),"-",VLOOKUP($B20,LookupData!$A$5:$F$20,6))</f>
        <v>-</v>
      </c>
      <c r="I20" s="49" t="str">
        <f t="shared" si="0"/>
        <v>-</v>
      </c>
      <c r="J20" s="26" t="str">
        <f t="shared" si="1"/>
        <v>-</v>
      </c>
      <c r="K20" s="26" t="str">
        <f t="shared" si="2"/>
        <v>-</v>
      </c>
    </row>
    <row r="21" spans="1:12" x14ac:dyDescent="0.2">
      <c r="B21" s="43"/>
      <c r="C21" s="25" t="str">
        <f>IF(ISBLANK($B21),"-",VLOOKUP($B21,LookupData!$A$5:$F$20,2))</f>
        <v>-</v>
      </c>
      <c r="D21" s="25" t="str">
        <f>IF(ISBLANK($B21),"-",VLOOKUP($B21,LookupData!$A$5:$F$20,3))</f>
        <v>-</v>
      </c>
      <c r="E21" s="25" t="str">
        <f>IF(ISBLANK($B21),"-",VLOOKUP($B21,LookupData!$A$5:$F$20,4))</f>
        <v>-</v>
      </c>
      <c r="F21" s="14" t="str">
        <f>IF(ISBLANK($B21),"-",VLOOKUP($B21,LookupData!$A$5:$F$20,5))</f>
        <v>-</v>
      </c>
      <c r="G21" s="51"/>
      <c r="H21" s="52" t="str">
        <f>IF(ISBLANK($B21),"-",VLOOKUP($B21,LookupData!$A$5:$F$20,6))</f>
        <v>-</v>
      </c>
      <c r="I21" s="49" t="str">
        <f t="shared" si="0"/>
        <v>-</v>
      </c>
      <c r="J21" s="26" t="str">
        <f t="shared" si="1"/>
        <v>-</v>
      </c>
      <c r="K21" s="26" t="str">
        <f t="shared" si="2"/>
        <v>-</v>
      </c>
    </row>
    <row r="22" spans="1:12" x14ac:dyDescent="0.2">
      <c r="B22" s="44"/>
      <c r="C22" s="45"/>
      <c r="D22" s="45"/>
      <c r="E22" s="45"/>
      <c r="F22" s="48"/>
      <c r="G22" s="51"/>
      <c r="H22" s="50"/>
      <c r="I22" s="49" t="str">
        <f t="shared" si="0"/>
        <v>-</v>
      </c>
      <c r="J22" s="26" t="str">
        <f t="shared" si="1"/>
        <v>-</v>
      </c>
      <c r="K22" s="26" t="str">
        <f t="shared" si="2"/>
        <v>-</v>
      </c>
    </row>
    <row r="23" spans="1:12" x14ac:dyDescent="0.2">
      <c r="B23" s="44"/>
      <c r="C23" s="45"/>
      <c r="D23" s="45"/>
      <c r="E23" s="45"/>
      <c r="F23" s="48"/>
      <c r="G23" s="51"/>
      <c r="H23" s="50"/>
      <c r="I23" s="49" t="str">
        <f t="shared" si="0"/>
        <v>-</v>
      </c>
      <c r="J23" s="26" t="str">
        <f t="shared" si="1"/>
        <v>-</v>
      </c>
      <c r="K23" s="26" t="str">
        <f t="shared" si="2"/>
        <v>-</v>
      </c>
    </row>
    <row r="24" spans="1:12" x14ac:dyDescent="0.2">
      <c r="B24" s="44"/>
      <c r="C24" s="45"/>
      <c r="D24" s="45"/>
      <c r="E24" s="45"/>
      <c r="F24" s="48"/>
      <c r="G24" s="51"/>
      <c r="H24" s="50"/>
      <c r="I24" s="49" t="str">
        <f t="shared" si="0"/>
        <v>-</v>
      </c>
      <c r="J24" s="26" t="str">
        <f t="shared" si="1"/>
        <v>-</v>
      </c>
      <c r="K24" s="26" t="str">
        <f t="shared" si="2"/>
        <v>-</v>
      </c>
    </row>
    <row r="25" spans="1:12" ht="6.75" customHeight="1" thickBot="1" x14ac:dyDescent="0.25"/>
    <row r="26" spans="1:12" ht="14.25" x14ac:dyDescent="0.25">
      <c r="D26" s="31"/>
      <c r="E26" s="30"/>
      <c r="F26" s="30"/>
      <c r="G26" s="30"/>
      <c r="H26" s="41" t="s">
        <v>44</v>
      </c>
      <c r="I26" s="39">
        <f>SUM(I17:I24)</f>
        <v>0</v>
      </c>
      <c r="J26" s="32">
        <f>SUM(J17:J24)</f>
        <v>0</v>
      </c>
      <c r="K26" s="33">
        <f>SUM(K17:K24)</f>
        <v>0</v>
      </c>
    </row>
    <row r="27" spans="1:12" ht="15" thickBot="1" x14ac:dyDescent="0.3">
      <c r="D27" s="35"/>
      <c r="E27" s="34"/>
      <c r="F27" s="34"/>
      <c r="G27" s="34"/>
      <c r="H27" s="42" t="s">
        <v>45</v>
      </c>
      <c r="I27" s="40">
        <f>I26*K12</f>
        <v>0</v>
      </c>
      <c r="J27" s="36">
        <f>J26*K12</f>
        <v>0</v>
      </c>
      <c r="K27" s="37">
        <f>K26*K12</f>
        <v>0</v>
      </c>
    </row>
    <row r="28" spans="1:12" x14ac:dyDescent="0.2">
      <c r="D28" s="63"/>
      <c r="E28" s="63"/>
      <c r="F28" s="63"/>
      <c r="G28" s="63"/>
      <c r="H28" s="64"/>
      <c r="I28" s="65"/>
      <c r="J28" s="65"/>
      <c r="K28" s="65"/>
    </row>
    <row r="29" spans="1:12" ht="13.5" thickBo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ht="9" customHeight="1" x14ac:dyDescent="0.2"/>
    <row r="32" spans="1:12" ht="15.75" x14ac:dyDescent="0.25">
      <c r="C32" s="66"/>
      <c r="D32" s="70"/>
      <c r="F32" s="28" t="s">
        <v>34</v>
      </c>
      <c r="G32" s="53"/>
      <c r="H32" s="53"/>
      <c r="I32" s="53"/>
      <c r="J32" s="28" t="s">
        <v>35</v>
      </c>
      <c r="K32" s="46"/>
    </row>
    <row r="34" spans="2:11" x14ac:dyDescent="0.2">
      <c r="B34" s="1"/>
      <c r="C34" s="1"/>
      <c r="D34" s="6"/>
      <c r="E34" s="6"/>
      <c r="F34" s="8" t="s">
        <v>15</v>
      </c>
      <c r="G34" s="103" t="s">
        <v>30</v>
      </c>
      <c r="H34" s="104"/>
      <c r="I34" s="103" t="s">
        <v>33</v>
      </c>
      <c r="J34" s="105"/>
      <c r="K34" s="104"/>
    </row>
    <row r="35" spans="2:11" x14ac:dyDescent="0.2">
      <c r="B35" s="2"/>
      <c r="C35" s="100" t="s">
        <v>16</v>
      </c>
      <c r="D35" s="101"/>
      <c r="E35" s="101"/>
      <c r="F35" s="9" t="s">
        <v>25</v>
      </c>
      <c r="G35" s="100" t="s">
        <v>32</v>
      </c>
      <c r="H35" s="102"/>
      <c r="I35" s="2"/>
      <c r="J35" s="21"/>
      <c r="K35" s="22"/>
    </row>
    <row r="36" spans="2:11" ht="14.25" x14ac:dyDescent="0.25">
      <c r="B36" s="3" t="s">
        <v>43</v>
      </c>
      <c r="C36" s="10" t="s">
        <v>18</v>
      </c>
      <c r="D36" s="11" t="s">
        <v>19</v>
      </c>
      <c r="E36" s="11" t="s">
        <v>20</v>
      </c>
      <c r="F36" s="13" t="s">
        <v>26</v>
      </c>
      <c r="G36" s="98" t="s">
        <v>31</v>
      </c>
      <c r="H36" s="99"/>
      <c r="I36" s="10" t="s">
        <v>18</v>
      </c>
      <c r="J36" s="11" t="s">
        <v>19</v>
      </c>
      <c r="K36" s="12" t="s">
        <v>20</v>
      </c>
    </row>
    <row r="37" spans="2:11" x14ac:dyDescent="0.2">
      <c r="B37" s="43"/>
      <c r="C37" s="25" t="str">
        <f>IF(ISBLANK($B37),"-",VLOOKUP($B37,LookupData!$A$5:$F$20,2))</f>
        <v>-</v>
      </c>
      <c r="D37" s="25" t="str">
        <f>IF(ISBLANK($B37),"-",VLOOKUP($B37,LookupData!$A$5:$F$20,3))</f>
        <v>-</v>
      </c>
      <c r="E37" s="25" t="str">
        <f>IF(ISBLANK($B37),"-",VLOOKUP($B37,LookupData!$A$5:$F$20,4))</f>
        <v>-</v>
      </c>
      <c r="F37" s="14" t="str">
        <f>IF(ISBLANK($B37),"-",VLOOKUP($B37,LookupData!$A$5:$F$20,5))</f>
        <v>-</v>
      </c>
      <c r="G37" s="51"/>
      <c r="H37" s="52" t="str">
        <f>IF(ISBLANK($B37),"-",VLOOKUP($B37,LookupData!$A$5:$F$20,6))</f>
        <v>-</v>
      </c>
      <c r="I37" s="49" t="str">
        <f>IF(ISNUMBER($G37),IF(H37="Lbs/A",C37*G37/100,C37*F37*G37/100),"-")</f>
        <v>-</v>
      </c>
      <c r="J37" s="26" t="str">
        <f>IF(ISNUMBER($G37),IF(H37="Lbs/A",D37*G37/100,D37*F37*G37/100),"-")</f>
        <v>-</v>
      </c>
      <c r="K37" s="26" t="str">
        <f>IF(ISNUMBER($G37),IF(H37="Lbs/A",E37*G37/100,E37*F37*G37/100),"-")</f>
        <v>-</v>
      </c>
    </row>
    <row r="38" spans="2:11" x14ac:dyDescent="0.2">
      <c r="B38" s="43"/>
      <c r="C38" s="25" t="str">
        <f>IF(ISBLANK($B38),"-",VLOOKUP($B38,LookupData!$A$5:$F$20,2))</f>
        <v>-</v>
      </c>
      <c r="D38" s="25" t="str">
        <f>IF(ISBLANK($B38),"-",VLOOKUP($B38,LookupData!$A$5:$F$20,3))</f>
        <v>-</v>
      </c>
      <c r="E38" s="25" t="str">
        <f>IF(ISBLANK($B38),"-",VLOOKUP($B38,LookupData!$A$5:$F$20,4))</f>
        <v>-</v>
      </c>
      <c r="F38" s="14" t="str">
        <f>IF(ISBLANK($B38),"-",VLOOKUP($B38,LookupData!$A$5:$F$20,5))</f>
        <v>-</v>
      </c>
      <c r="G38" s="51"/>
      <c r="H38" s="52" t="str">
        <f>IF(ISBLANK($B38),"-",VLOOKUP($B38,LookupData!$A$5:$F$20,6))</f>
        <v>-</v>
      </c>
      <c r="I38" s="49" t="str">
        <f t="shared" ref="I38:I44" si="3">IF(ISNUMBER($G38),IF(H38="Lbs/A",C38*G38/100,C38*F38*G38/100),"-")</f>
        <v>-</v>
      </c>
      <c r="J38" s="26" t="str">
        <f t="shared" ref="J38:J44" si="4">IF(ISNUMBER($G38),IF(H38="Lbs/A",D38*G38/100,D38*F38*G38/100),"-")</f>
        <v>-</v>
      </c>
      <c r="K38" s="26" t="str">
        <f t="shared" ref="K38:K44" si="5">IF(ISNUMBER($G38),IF(H38="Lbs/A",E38*G38/100,E38*F38*G38/100),"-")</f>
        <v>-</v>
      </c>
    </row>
    <row r="39" spans="2:11" x14ac:dyDescent="0.2">
      <c r="B39" s="43"/>
      <c r="C39" s="25" t="str">
        <f>IF(ISBLANK($B39),"-",VLOOKUP($B39,LookupData!$A$5:$F$20,2))</f>
        <v>-</v>
      </c>
      <c r="D39" s="25" t="str">
        <f>IF(ISBLANK($B39),"-",VLOOKUP($B39,LookupData!$A$5:$F$20,3))</f>
        <v>-</v>
      </c>
      <c r="E39" s="25" t="str">
        <f>IF(ISBLANK($B39),"-",VLOOKUP($B39,LookupData!$A$5:$F$20,4))</f>
        <v>-</v>
      </c>
      <c r="F39" s="14" t="str">
        <f>IF(ISBLANK($B39),"-",VLOOKUP($B39,LookupData!$A$5:$F$20,5))</f>
        <v>-</v>
      </c>
      <c r="G39" s="51"/>
      <c r="H39" s="52" t="str">
        <f>IF(ISBLANK($B39),"-",VLOOKUP($B39,LookupData!$A$5:$F$20,6))</f>
        <v>-</v>
      </c>
      <c r="I39" s="49" t="str">
        <f t="shared" si="3"/>
        <v>-</v>
      </c>
      <c r="J39" s="26" t="str">
        <f t="shared" si="4"/>
        <v>-</v>
      </c>
      <c r="K39" s="26" t="str">
        <f t="shared" si="5"/>
        <v>-</v>
      </c>
    </row>
    <row r="40" spans="2:11" x14ac:dyDescent="0.2">
      <c r="B40" s="43"/>
      <c r="C40" s="25" t="str">
        <f>IF(ISBLANK($B40),"-",VLOOKUP($B40,LookupData!$A$5:$F$20,2))</f>
        <v>-</v>
      </c>
      <c r="D40" s="25" t="str">
        <f>IF(ISBLANK($B40),"-",VLOOKUP($B40,LookupData!$A$5:$F$20,3))</f>
        <v>-</v>
      </c>
      <c r="E40" s="25" t="str">
        <f>IF(ISBLANK($B40),"-",VLOOKUP($B40,LookupData!$A$5:$F$20,4))</f>
        <v>-</v>
      </c>
      <c r="F40" s="14" t="str">
        <f>IF(ISBLANK($B40),"-",VLOOKUP($B40,LookupData!$A$5:$F$20,5))</f>
        <v>-</v>
      </c>
      <c r="G40" s="51"/>
      <c r="H40" s="52" t="str">
        <f>IF(ISBLANK($B40),"-",VLOOKUP($B40,LookupData!$A$5:$F$20,6))</f>
        <v>-</v>
      </c>
      <c r="I40" s="49" t="str">
        <f t="shared" si="3"/>
        <v>-</v>
      </c>
      <c r="J40" s="26" t="str">
        <f t="shared" si="4"/>
        <v>-</v>
      </c>
      <c r="K40" s="26" t="str">
        <f t="shared" si="5"/>
        <v>-</v>
      </c>
    </row>
    <row r="41" spans="2:11" x14ac:dyDescent="0.2">
      <c r="B41" s="43"/>
      <c r="C41" s="25" t="str">
        <f>IF(ISBLANK($B41),"-",VLOOKUP($B41,LookupData!$A$5:$F$20,2))</f>
        <v>-</v>
      </c>
      <c r="D41" s="25" t="str">
        <f>IF(ISBLANK($B41),"-",VLOOKUP($B41,LookupData!$A$5:$F$20,3))</f>
        <v>-</v>
      </c>
      <c r="E41" s="25" t="str">
        <f>IF(ISBLANK($B41),"-",VLOOKUP($B41,LookupData!$A$5:$F$20,4))</f>
        <v>-</v>
      </c>
      <c r="F41" s="14" t="str">
        <f>IF(ISBLANK($B41),"-",VLOOKUP($B41,LookupData!$A$5:$F$20,5))</f>
        <v>-</v>
      </c>
      <c r="G41" s="51"/>
      <c r="H41" s="52" t="str">
        <f>IF(ISBLANK($B41),"-",VLOOKUP($B41,LookupData!$A$5:$F$20,6))</f>
        <v>-</v>
      </c>
      <c r="I41" s="49" t="str">
        <f t="shared" si="3"/>
        <v>-</v>
      </c>
      <c r="J41" s="26" t="str">
        <f t="shared" si="4"/>
        <v>-</v>
      </c>
      <c r="K41" s="26" t="str">
        <f t="shared" si="5"/>
        <v>-</v>
      </c>
    </row>
    <row r="42" spans="2:11" x14ac:dyDescent="0.2">
      <c r="B42" s="44"/>
      <c r="C42" s="45"/>
      <c r="D42" s="45"/>
      <c r="E42" s="45"/>
      <c r="F42" s="48"/>
      <c r="G42" s="51"/>
      <c r="H42" s="50"/>
      <c r="I42" s="49" t="str">
        <f t="shared" si="3"/>
        <v>-</v>
      </c>
      <c r="J42" s="26" t="str">
        <f t="shared" si="4"/>
        <v>-</v>
      </c>
      <c r="K42" s="26" t="str">
        <f t="shared" si="5"/>
        <v>-</v>
      </c>
    </row>
    <row r="43" spans="2:11" x14ac:dyDescent="0.2">
      <c r="B43" s="44"/>
      <c r="C43" s="45"/>
      <c r="D43" s="45"/>
      <c r="E43" s="45"/>
      <c r="F43" s="48"/>
      <c r="G43" s="51"/>
      <c r="H43" s="50"/>
      <c r="I43" s="49" t="str">
        <f t="shared" si="3"/>
        <v>-</v>
      </c>
      <c r="J43" s="26" t="str">
        <f t="shared" si="4"/>
        <v>-</v>
      </c>
      <c r="K43" s="26" t="str">
        <f t="shared" si="5"/>
        <v>-</v>
      </c>
    </row>
    <row r="44" spans="2:11" x14ac:dyDescent="0.2">
      <c r="B44" s="44"/>
      <c r="C44" s="45"/>
      <c r="D44" s="45"/>
      <c r="E44" s="45"/>
      <c r="F44" s="48"/>
      <c r="G44" s="51"/>
      <c r="H44" s="50"/>
      <c r="I44" s="49" t="str">
        <f t="shared" si="3"/>
        <v>-</v>
      </c>
      <c r="J44" s="26" t="str">
        <f t="shared" si="4"/>
        <v>-</v>
      </c>
      <c r="K44" s="26" t="str">
        <f t="shared" si="5"/>
        <v>-</v>
      </c>
    </row>
    <row r="45" spans="2:11" ht="13.5" thickBot="1" x14ac:dyDescent="0.25"/>
    <row r="46" spans="2:11" ht="14.25" x14ac:dyDescent="0.25">
      <c r="D46" s="31"/>
      <c r="E46" s="30"/>
      <c r="F46" s="30"/>
      <c r="G46" s="30"/>
      <c r="H46" s="41" t="s">
        <v>39</v>
      </c>
      <c r="I46" s="39">
        <f>SUM(I37:I44)</f>
        <v>0</v>
      </c>
      <c r="J46" s="32">
        <f>SUM(J37:J44)</f>
        <v>0</v>
      </c>
      <c r="K46" s="33">
        <f>SUM(K37:K44)</f>
        <v>0</v>
      </c>
    </row>
    <row r="47" spans="2:11" ht="15" thickBot="1" x14ac:dyDescent="0.3">
      <c r="D47" s="35"/>
      <c r="E47" s="34"/>
      <c r="F47" s="34"/>
      <c r="G47" s="34"/>
      <c r="H47" s="42" t="s">
        <v>40</v>
      </c>
      <c r="I47" s="40">
        <f>I46*K32</f>
        <v>0</v>
      </c>
      <c r="J47" s="36">
        <f>J46*K32</f>
        <v>0</v>
      </c>
      <c r="K47" s="37">
        <f>K46*K32</f>
        <v>0</v>
      </c>
    </row>
    <row r="48" spans="2:11" x14ac:dyDescent="0.2">
      <c r="D48" s="63"/>
      <c r="E48" s="63"/>
      <c r="F48" s="63"/>
      <c r="G48" s="63"/>
      <c r="H48" s="64"/>
      <c r="I48" s="65"/>
      <c r="J48" s="65"/>
      <c r="K48" s="65"/>
    </row>
    <row r="49" spans="1:12" ht="13.5" thickBot="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2" spans="1:12" ht="15.75" x14ac:dyDescent="0.25">
      <c r="C52" s="66"/>
      <c r="D52" s="70"/>
      <c r="F52" s="28" t="s">
        <v>34</v>
      </c>
      <c r="G52" s="53"/>
      <c r="H52" s="53"/>
      <c r="I52" s="53"/>
      <c r="J52" s="28" t="s">
        <v>35</v>
      </c>
      <c r="K52" s="67"/>
    </row>
    <row r="54" spans="1:12" x14ac:dyDescent="0.2">
      <c r="B54" s="1"/>
      <c r="C54" s="1"/>
      <c r="D54" s="6"/>
      <c r="E54" s="6"/>
      <c r="F54" s="8" t="s">
        <v>15</v>
      </c>
      <c r="G54" s="103" t="s">
        <v>30</v>
      </c>
      <c r="H54" s="104"/>
      <c r="I54" s="103" t="s">
        <v>33</v>
      </c>
      <c r="J54" s="105"/>
      <c r="K54" s="104"/>
    </row>
    <row r="55" spans="1:12" x14ac:dyDescent="0.2">
      <c r="B55" s="2"/>
      <c r="C55" s="100" t="s">
        <v>16</v>
      </c>
      <c r="D55" s="101"/>
      <c r="E55" s="101"/>
      <c r="F55" s="9" t="s">
        <v>25</v>
      </c>
      <c r="G55" s="100" t="s">
        <v>32</v>
      </c>
      <c r="H55" s="102"/>
      <c r="I55" s="2"/>
      <c r="J55" s="21"/>
      <c r="K55" s="22"/>
    </row>
    <row r="56" spans="1:12" ht="14.25" x14ac:dyDescent="0.25">
      <c r="B56" s="3" t="s">
        <v>43</v>
      </c>
      <c r="C56" s="10" t="s">
        <v>18</v>
      </c>
      <c r="D56" s="11" t="s">
        <v>19</v>
      </c>
      <c r="E56" s="11" t="s">
        <v>20</v>
      </c>
      <c r="F56" s="13" t="s">
        <v>26</v>
      </c>
      <c r="G56" s="98" t="s">
        <v>31</v>
      </c>
      <c r="H56" s="99"/>
      <c r="I56" s="10" t="s">
        <v>18</v>
      </c>
      <c r="J56" s="11" t="s">
        <v>19</v>
      </c>
      <c r="K56" s="12" t="s">
        <v>20</v>
      </c>
    </row>
    <row r="57" spans="1:12" x14ac:dyDescent="0.2">
      <c r="B57" s="43"/>
      <c r="C57" s="25" t="str">
        <f>IF(ISBLANK($B57),"-",VLOOKUP($B57,LookupData!$A$5:$F$20,2))</f>
        <v>-</v>
      </c>
      <c r="D57" s="25" t="str">
        <f>IF(ISBLANK($B57),"-",VLOOKUP($B57,LookupData!$A$5:$F$20,3))</f>
        <v>-</v>
      </c>
      <c r="E57" s="25" t="str">
        <f>IF(ISBLANK($B57),"-",VLOOKUP($B57,LookupData!$A$5:$F$20,4))</f>
        <v>-</v>
      </c>
      <c r="F57" s="14" t="str">
        <f>IF(ISBLANK($B57),"-",VLOOKUP($B57,LookupData!$A$5:$F$20,5))</f>
        <v>-</v>
      </c>
      <c r="G57" s="51"/>
      <c r="H57" s="52" t="str">
        <f>IF(ISBLANK($B57),"-",VLOOKUP($B57,LookupData!$A$5:$F$20,6))</f>
        <v>-</v>
      </c>
      <c r="I57" s="49" t="str">
        <f>IF(ISNUMBER($G57),IF(H57="Lbs/A",C57*G57/100,C57*F57*G57/100),"-")</f>
        <v>-</v>
      </c>
      <c r="J57" s="26" t="str">
        <f>IF(ISNUMBER($G57),IF(H57="Lbs/A",D57*G57/100,D57*F57*G57/100),"-")</f>
        <v>-</v>
      </c>
      <c r="K57" s="26" t="str">
        <f>IF(ISNUMBER($G57),IF(H57="Lbs/A",E57*G57/100,E57*F57*G57/100),"-")</f>
        <v>-</v>
      </c>
    </row>
    <row r="58" spans="1:12" x14ac:dyDescent="0.2">
      <c r="B58" s="43"/>
      <c r="C58" s="25" t="str">
        <f>IF(ISBLANK($B58),"-",VLOOKUP($B58,LookupData!$A$5:$F$20,2))</f>
        <v>-</v>
      </c>
      <c r="D58" s="25" t="str">
        <f>IF(ISBLANK($B58),"-",VLOOKUP($B58,LookupData!$A$5:$F$20,3))</f>
        <v>-</v>
      </c>
      <c r="E58" s="25" t="str">
        <f>IF(ISBLANK($B58),"-",VLOOKUP($B58,LookupData!$A$5:$F$20,4))</f>
        <v>-</v>
      </c>
      <c r="F58" s="14" t="str">
        <f>IF(ISBLANK($B58),"-",VLOOKUP($B58,LookupData!$A$5:$F$20,5))</f>
        <v>-</v>
      </c>
      <c r="G58" s="51"/>
      <c r="H58" s="52" t="str">
        <f>IF(ISBLANK($B58),"-",VLOOKUP($B58,LookupData!$A$5:$F$20,6))</f>
        <v>-</v>
      </c>
      <c r="I58" s="49" t="str">
        <f t="shared" ref="I58:I64" si="6">IF(ISNUMBER($G58),IF(H58="Lbs/A",C58*G58/100,C58*F58*G58/100),"-")</f>
        <v>-</v>
      </c>
      <c r="J58" s="26" t="str">
        <f t="shared" ref="J58:J64" si="7">IF(ISNUMBER($G58),IF(H58="Lbs/A",D58*G58/100,D58*F58*G58/100),"-")</f>
        <v>-</v>
      </c>
      <c r="K58" s="26" t="str">
        <f t="shared" ref="K58:K64" si="8">IF(ISNUMBER($G58),IF(H58="Lbs/A",E58*G58/100,E58*F58*G58/100),"-")</f>
        <v>-</v>
      </c>
    </row>
    <row r="59" spans="1:12" x14ac:dyDescent="0.2">
      <c r="B59" s="43"/>
      <c r="C59" s="25" t="str">
        <f>IF(ISBLANK($B59),"-",VLOOKUP($B59,LookupData!$A$5:$F$20,2))</f>
        <v>-</v>
      </c>
      <c r="D59" s="25" t="str">
        <f>IF(ISBLANK($B59),"-",VLOOKUP($B59,LookupData!$A$5:$F$20,3))</f>
        <v>-</v>
      </c>
      <c r="E59" s="25" t="str">
        <f>IF(ISBLANK($B59),"-",VLOOKUP($B59,LookupData!$A$5:$F$20,4))</f>
        <v>-</v>
      </c>
      <c r="F59" s="14" t="str">
        <f>IF(ISBLANK($B59),"-",VLOOKUP($B59,LookupData!$A$5:$F$20,5))</f>
        <v>-</v>
      </c>
      <c r="G59" s="51"/>
      <c r="H59" s="52" t="str">
        <f>IF(ISBLANK($B59),"-",VLOOKUP($B59,LookupData!$A$5:$F$20,6))</f>
        <v>-</v>
      </c>
      <c r="I59" s="49" t="str">
        <f t="shared" si="6"/>
        <v>-</v>
      </c>
      <c r="J59" s="26" t="str">
        <f t="shared" si="7"/>
        <v>-</v>
      </c>
      <c r="K59" s="26" t="str">
        <f t="shared" si="8"/>
        <v>-</v>
      </c>
    </row>
    <row r="60" spans="1:12" x14ac:dyDescent="0.2">
      <c r="B60" s="43"/>
      <c r="C60" s="25" t="str">
        <f>IF(ISBLANK($B60),"-",VLOOKUP($B60,LookupData!$A$5:$F$20,2))</f>
        <v>-</v>
      </c>
      <c r="D60" s="25" t="str">
        <f>IF(ISBLANK($B60),"-",VLOOKUP($B60,LookupData!$A$5:$F$20,3))</f>
        <v>-</v>
      </c>
      <c r="E60" s="25" t="str">
        <f>IF(ISBLANK($B60),"-",VLOOKUP($B60,LookupData!$A$5:$F$20,4))</f>
        <v>-</v>
      </c>
      <c r="F60" s="14" t="str">
        <f>IF(ISBLANK($B60),"-",VLOOKUP($B60,LookupData!$A$5:$F$20,5))</f>
        <v>-</v>
      </c>
      <c r="G60" s="51"/>
      <c r="H60" s="52" t="str">
        <f>IF(ISBLANK($B60),"-",VLOOKUP($B60,LookupData!$A$5:$F$20,6))</f>
        <v>-</v>
      </c>
      <c r="I60" s="49" t="str">
        <f t="shared" si="6"/>
        <v>-</v>
      </c>
      <c r="J60" s="26" t="str">
        <f t="shared" si="7"/>
        <v>-</v>
      </c>
      <c r="K60" s="26" t="str">
        <f t="shared" si="8"/>
        <v>-</v>
      </c>
    </row>
    <row r="61" spans="1:12" x14ac:dyDescent="0.2">
      <c r="B61" s="43"/>
      <c r="C61" s="25" t="str">
        <f>IF(ISBLANK($B61),"-",VLOOKUP($B61,LookupData!$A$5:$F$20,2))</f>
        <v>-</v>
      </c>
      <c r="D61" s="25" t="str">
        <f>IF(ISBLANK($B61),"-",VLOOKUP($B61,LookupData!$A$5:$F$20,3))</f>
        <v>-</v>
      </c>
      <c r="E61" s="25" t="str">
        <f>IF(ISBLANK($B61),"-",VLOOKUP($B61,LookupData!$A$5:$F$20,4))</f>
        <v>-</v>
      </c>
      <c r="F61" s="14" t="str">
        <f>IF(ISBLANK($B61),"-",VLOOKUP($B61,LookupData!$A$5:$F$20,5))</f>
        <v>-</v>
      </c>
      <c r="G61" s="51"/>
      <c r="H61" s="52" t="str">
        <f>IF(ISBLANK($B61),"-",VLOOKUP($B61,LookupData!$A$5:$F$20,6))</f>
        <v>-</v>
      </c>
      <c r="I61" s="49" t="str">
        <f t="shared" si="6"/>
        <v>-</v>
      </c>
      <c r="J61" s="26" t="str">
        <f t="shared" si="7"/>
        <v>-</v>
      </c>
      <c r="K61" s="26" t="str">
        <f t="shared" si="8"/>
        <v>-</v>
      </c>
    </row>
    <row r="62" spans="1:12" x14ac:dyDescent="0.2">
      <c r="B62" s="44"/>
      <c r="C62" s="45"/>
      <c r="D62" s="45"/>
      <c r="E62" s="45"/>
      <c r="F62" s="48"/>
      <c r="G62" s="51"/>
      <c r="H62" s="50"/>
      <c r="I62" s="49" t="str">
        <f t="shared" si="6"/>
        <v>-</v>
      </c>
      <c r="J62" s="26" t="str">
        <f t="shared" si="7"/>
        <v>-</v>
      </c>
      <c r="K62" s="26" t="str">
        <f t="shared" si="8"/>
        <v>-</v>
      </c>
    </row>
    <row r="63" spans="1:12" x14ac:dyDescent="0.2">
      <c r="B63" s="44"/>
      <c r="C63" s="45"/>
      <c r="D63" s="45"/>
      <c r="E63" s="45"/>
      <c r="F63" s="48"/>
      <c r="G63" s="51"/>
      <c r="H63" s="50"/>
      <c r="I63" s="49" t="str">
        <f t="shared" si="6"/>
        <v>-</v>
      </c>
      <c r="J63" s="26" t="str">
        <f t="shared" si="7"/>
        <v>-</v>
      </c>
      <c r="K63" s="26" t="str">
        <f t="shared" si="8"/>
        <v>-</v>
      </c>
    </row>
    <row r="64" spans="1:12" x14ac:dyDescent="0.2">
      <c r="B64" s="44"/>
      <c r="C64" s="45"/>
      <c r="D64" s="45"/>
      <c r="E64" s="45"/>
      <c r="F64" s="48"/>
      <c r="G64" s="51"/>
      <c r="H64" s="50"/>
      <c r="I64" s="49" t="str">
        <f t="shared" si="6"/>
        <v>-</v>
      </c>
      <c r="J64" s="26" t="str">
        <f t="shared" si="7"/>
        <v>-</v>
      </c>
      <c r="K64" s="26" t="str">
        <f t="shared" si="8"/>
        <v>-</v>
      </c>
    </row>
    <row r="65" spans="1:12" ht="13.5" thickBot="1" x14ac:dyDescent="0.25"/>
    <row r="66" spans="1:12" ht="14.25" x14ac:dyDescent="0.25">
      <c r="D66" s="31"/>
      <c r="E66" s="30"/>
      <c r="F66" s="30"/>
      <c r="G66" s="30"/>
      <c r="H66" s="41" t="s">
        <v>39</v>
      </c>
      <c r="I66" s="39">
        <f>SUM(I57:I64)</f>
        <v>0</v>
      </c>
      <c r="J66" s="32">
        <f>SUM(J57:J64)</f>
        <v>0</v>
      </c>
      <c r="K66" s="33">
        <f>SUM(K57:K64)</f>
        <v>0</v>
      </c>
    </row>
    <row r="67" spans="1:12" ht="15" thickBot="1" x14ac:dyDescent="0.3">
      <c r="D67" s="35"/>
      <c r="E67" s="34"/>
      <c r="F67" s="34"/>
      <c r="G67" s="34"/>
      <c r="H67" s="42" t="s">
        <v>40</v>
      </c>
      <c r="I67" s="40">
        <f>I66*K52</f>
        <v>0</v>
      </c>
      <c r="J67" s="36">
        <f>J66*K52</f>
        <v>0</v>
      </c>
      <c r="K67" s="37">
        <f>K66*K52</f>
        <v>0</v>
      </c>
    </row>
    <row r="68" spans="1:12" x14ac:dyDescent="0.2">
      <c r="D68" s="63"/>
      <c r="E68" s="63"/>
      <c r="F68" s="63"/>
      <c r="G68" s="63"/>
      <c r="H68" s="64"/>
      <c r="I68" s="65"/>
      <c r="J68" s="65"/>
      <c r="K68" s="65"/>
    </row>
    <row r="69" spans="1:12" ht="13.5" thickBot="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2" spans="1:12" x14ac:dyDescent="0.2">
      <c r="B72" s="71" t="s">
        <v>48</v>
      </c>
    </row>
    <row r="73" spans="1:12" x14ac:dyDescent="0.2">
      <c r="B73" s="71" t="s">
        <v>49</v>
      </c>
      <c r="I73" t="s">
        <v>115</v>
      </c>
    </row>
  </sheetData>
  <sheetProtection sheet="1" objects="1" scenarios="1"/>
  <mergeCells count="15">
    <mergeCell ref="I54:K54"/>
    <mergeCell ref="C55:E55"/>
    <mergeCell ref="G55:H55"/>
    <mergeCell ref="G14:H14"/>
    <mergeCell ref="I14:K14"/>
    <mergeCell ref="C15:E15"/>
    <mergeCell ref="G15:H15"/>
    <mergeCell ref="G16:H16"/>
    <mergeCell ref="G34:H34"/>
    <mergeCell ref="I34:K34"/>
    <mergeCell ref="G56:H56"/>
    <mergeCell ref="C35:E35"/>
    <mergeCell ref="G35:H35"/>
    <mergeCell ref="G36:H36"/>
    <mergeCell ref="G54:H54"/>
  </mergeCells>
  <dataValidations count="2">
    <dataValidation type="list" allowBlank="1" showInputMessage="1" showErrorMessage="1" sqref="B37:B41 B57:B61 B17:B21">
      <formula1>Fertilizers</formula1>
    </dataValidation>
    <dataValidation type="list" allowBlank="1" showInputMessage="1" showErrorMessage="1" sqref="H22:H24 H42:H44 H62:H64">
      <formula1>Units</formula1>
    </dataValidation>
  </dataValidations>
  <pageMargins left="0.5" right="0.19" top="0.39" bottom="0.39" header="0.19" footer="0.17"/>
  <pageSetup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0"/>
  <sheetViews>
    <sheetView workbookViewId="0">
      <selection activeCell="C16" sqref="C16"/>
    </sheetView>
  </sheetViews>
  <sheetFormatPr defaultRowHeight="12.75" x14ac:dyDescent="0.2"/>
  <cols>
    <col min="1" max="1" width="43" customWidth="1"/>
  </cols>
  <sheetData>
    <row r="2" spans="1:8" x14ac:dyDescent="0.2">
      <c r="A2" s="1"/>
      <c r="B2" s="1"/>
      <c r="C2" s="6"/>
      <c r="D2" s="7"/>
      <c r="E2" s="8" t="s">
        <v>15</v>
      </c>
      <c r="F2" s="8"/>
      <c r="H2" s="23" t="s">
        <v>24</v>
      </c>
    </row>
    <row r="3" spans="1:8" x14ac:dyDescent="0.2">
      <c r="A3" s="2"/>
      <c r="B3" s="100" t="s">
        <v>16</v>
      </c>
      <c r="C3" s="101"/>
      <c r="D3" s="102"/>
      <c r="E3" s="9" t="s">
        <v>17</v>
      </c>
      <c r="F3" s="9"/>
      <c r="H3" s="24" t="s">
        <v>29</v>
      </c>
    </row>
    <row r="4" spans="1:8" ht="14.25" x14ac:dyDescent="0.25">
      <c r="A4" s="3" t="s">
        <v>0</v>
      </c>
      <c r="B4" s="10" t="s">
        <v>18</v>
      </c>
      <c r="C4" s="11" t="s">
        <v>19</v>
      </c>
      <c r="D4" s="12" t="s">
        <v>20</v>
      </c>
      <c r="E4" s="13" t="s">
        <v>21</v>
      </c>
      <c r="F4" s="13" t="s">
        <v>22</v>
      </c>
    </row>
    <row r="5" spans="1:8" ht="16.5" x14ac:dyDescent="0.3">
      <c r="A5" s="4" t="s">
        <v>1</v>
      </c>
      <c r="B5" s="14">
        <v>34</v>
      </c>
      <c r="C5" s="15">
        <v>0</v>
      </c>
      <c r="D5" s="16">
        <v>0</v>
      </c>
      <c r="E5" s="17" t="s">
        <v>23</v>
      </c>
      <c r="F5" s="18" t="s">
        <v>29</v>
      </c>
    </row>
    <row r="6" spans="1:8" ht="16.5" x14ac:dyDescent="0.3">
      <c r="A6" s="4" t="s">
        <v>2</v>
      </c>
      <c r="B6" s="14">
        <v>21</v>
      </c>
      <c r="C6" s="15">
        <v>0</v>
      </c>
      <c r="D6" s="16">
        <v>0</v>
      </c>
      <c r="E6" s="17" t="s">
        <v>23</v>
      </c>
      <c r="F6" s="18" t="s">
        <v>29</v>
      </c>
    </row>
    <row r="7" spans="1:8" ht="16.5" x14ac:dyDescent="0.3">
      <c r="A7" s="4" t="s">
        <v>3</v>
      </c>
      <c r="B7" s="14">
        <v>82</v>
      </c>
      <c r="C7" s="15">
        <v>0</v>
      </c>
      <c r="D7" s="16">
        <v>0</v>
      </c>
      <c r="E7" s="17" t="s">
        <v>23</v>
      </c>
      <c r="F7" s="18" t="s">
        <v>29</v>
      </c>
    </row>
    <row r="8" spans="1:8" x14ac:dyDescent="0.2">
      <c r="A8" s="5" t="s">
        <v>27</v>
      </c>
      <c r="B8" s="14">
        <v>10</v>
      </c>
      <c r="C8" s="15">
        <v>34</v>
      </c>
      <c r="D8" s="16">
        <v>0</v>
      </c>
      <c r="E8" s="19">
        <v>11.4</v>
      </c>
      <c r="F8" s="20" t="s">
        <v>24</v>
      </c>
    </row>
    <row r="9" spans="1:8" x14ac:dyDescent="0.2">
      <c r="A9" s="5" t="s">
        <v>28</v>
      </c>
      <c r="B9" s="14">
        <v>11</v>
      </c>
      <c r="C9" s="15">
        <v>37</v>
      </c>
      <c r="D9" s="16">
        <v>0</v>
      </c>
      <c r="E9" s="19">
        <v>11.7</v>
      </c>
      <c r="F9" s="20" t="s">
        <v>24</v>
      </c>
    </row>
    <row r="10" spans="1:8" ht="16.5" x14ac:dyDescent="0.3">
      <c r="A10" s="4" t="s">
        <v>4</v>
      </c>
      <c r="B10" s="14">
        <v>18</v>
      </c>
      <c r="C10" s="15">
        <v>46</v>
      </c>
      <c r="D10" s="16">
        <v>0</v>
      </c>
      <c r="E10" s="17" t="s">
        <v>23</v>
      </c>
      <c r="F10" s="18" t="s">
        <v>29</v>
      </c>
    </row>
    <row r="11" spans="1:8" ht="16.5" x14ac:dyDescent="0.3">
      <c r="A11" s="4" t="s">
        <v>5</v>
      </c>
      <c r="B11" s="14">
        <v>11</v>
      </c>
      <c r="C11" s="15">
        <v>52</v>
      </c>
      <c r="D11" s="16">
        <v>0</v>
      </c>
      <c r="E11" s="17" t="s">
        <v>23</v>
      </c>
      <c r="F11" s="18" t="s">
        <v>29</v>
      </c>
    </row>
    <row r="12" spans="1:8" ht="15.75" x14ac:dyDescent="0.25">
      <c r="A12" s="4" t="s">
        <v>6</v>
      </c>
      <c r="B12" s="14">
        <v>0</v>
      </c>
      <c r="C12" s="15">
        <v>0</v>
      </c>
      <c r="D12" s="16">
        <v>60</v>
      </c>
      <c r="E12" s="17" t="s">
        <v>23</v>
      </c>
      <c r="F12" s="18" t="s">
        <v>29</v>
      </c>
    </row>
    <row r="13" spans="1:8" ht="16.5" x14ac:dyDescent="0.3">
      <c r="A13" s="4" t="s">
        <v>7</v>
      </c>
      <c r="B13" s="14">
        <v>13</v>
      </c>
      <c r="C13" s="15">
        <v>0</v>
      </c>
      <c r="D13" s="16">
        <v>45</v>
      </c>
      <c r="E13" s="17" t="s">
        <v>23</v>
      </c>
      <c r="F13" s="18" t="s">
        <v>29</v>
      </c>
    </row>
    <row r="14" spans="1:8" ht="16.5" x14ac:dyDescent="0.3">
      <c r="A14" s="4" t="s">
        <v>8</v>
      </c>
      <c r="B14" s="14">
        <v>0</v>
      </c>
      <c r="C14" s="15">
        <v>0</v>
      </c>
      <c r="D14" s="16">
        <v>50</v>
      </c>
      <c r="E14" s="17" t="s">
        <v>23</v>
      </c>
      <c r="F14" s="18" t="s">
        <v>29</v>
      </c>
    </row>
    <row r="15" spans="1:8" ht="15.75" x14ac:dyDescent="0.25">
      <c r="A15" s="4" t="s">
        <v>9</v>
      </c>
      <c r="B15" s="14">
        <v>0</v>
      </c>
      <c r="C15" s="15">
        <v>0</v>
      </c>
      <c r="D15" s="16">
        <v>22</v>
      </c>
      <c r="E15" s="17" t="s">
        <v>23</v>
      </c>
      <c r="F15" s="18" t="s">
        <v>29</v>
      </c>
    </row>
    <row r="16" spans="1:8" ht="16.5" x14ac:dyDescent="0.3">
      <c r="A16" s="4" t="s">
        <v>10</v>
      </c>
      <c r="B16" s="14">
        <v>0</v>
      </c>
      <c r="C16" s="15">
        <v>46</v>
      </c>
      <c r="D16" s="16">
        <v>0</v>
      </c>
      <c r="E16" s="17" t="s">
        <v>23</v>
      </c>
      <c r="F16" s="18" t="s">
        <v>29</v>
      </c>
    </row>
    <row r="17" spans="1:6" ht="15.75" x14ac:dyDescent="0.3">
      <c r="A17" s="5" t="s">
        <v>12</v>
      </c>
      <c r="B17" s="14">
        <v>28</v>
      </c>
      <c r="C17" s="15">
        <v>0</v>
      </c>
      <c r="D17" s="16">
        <v>0</v>
      </c>
      <c r="E17" s="19">
        <v>10.7</v>
      </c>
      <c r="F17" s="20" t="s">
        <v>24</v>
      </c>
    </row>
    <row r="18" spans="1:6" ht="15.75" x14ac:dyDescent="0.3">
      <c r="A18" s="5" t="s">
        <v>13</v>
      </c>
      <c r="B18" s="14">
        <v>30</v>
      </c>
      <c r="C18" s="15">
        <v>0</v>
      </c>
      <c r="D18" s="16">
        <v>0</v>
      </c>
      <c r="E18" s="19">
        <v>10.85</v>
      </c>
      <c r="F18" s="20" t="s">
        <v>24</v>
      </c>
    </row>
    <row r="19" spans="1:6" ht="15.75" x14ac:dyDescent="0.3">
      <c r="A19" s="5" t="s">
        <v>14</v>
      </c>
      <c r="B19" s="14">
        <v>32</v>
      </c>
      <c r="C19" s="15">
        <v>0</v>
      </c>
      <c r="D19" s="16">
        <v>0</v>
      </c>
      <c r="E19" s="19">
        <v>11.06</v>
      </c>
      <c r="F19" s="20" t="s">
        <v>24</v>
      </c>
    </row>
    <row r="20" spans="1:6" ht="16.5" x14ac:dyDescent="0.3">
      <c r="A20" s="4" t="s">
        <v>11</v>
      </c>
      <c r="B20" s="14">
        <v>46</v>
      </c>
      <c r="C20" s="15">
        <v>0</v>
      </c>
      <c r="D20" s="16">
        <v>0</v>
      </c>
      <c r="E20" s="17" t="s">
        <v>23</v>
      </c>
      <c r="F20" s="18" t="s">
        <v>29</v>
      </c>
    </row>
  </sheetData>
  <sheetProtection password="CCF8" sheet="1" objects="1" scenarios="1"/>
  <mergeCells count="1">
    <mergeCell ref="B3:D3"/>
  </mergeCells>
  <phoneticPr fontId="10" type="noConversion"/>
  <dataValidations count="1">
    <dataValidation type="list" allowBlank="1" showInputMessage="1" showErrorMessage="1" sqref="A20 A10:A16 A5:A7">
      <formula1>$A$9:$A$20</formula1>
    </dataValidation>
  </dataValidations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4" sqref="F14"/>
    </sheetView>
  </sheetViews>
  <sheetFormatPr defaultRowHeight="12.75" x14ac:dyDescent="0.2"/>
  <cols>
    <col min="1" max="1" width="11.7109375" customWidth="1"/>
    <col min="2" max="2" width="26.5703125" customWidth="1"/>
    <col min="3" max="3" width="12.7109375" customWidth="1"/>
    <col min="4" max="4" width="6.140625" customWidth="1"/>
    <col min="5" max="5" width="12.5703125" customWidth="1"/>
    <col min="6" max="6" width="21.7109375" customWidth="1"/>
    <col min="7" max="7" width="17.85546875" customWidth="1"/>
    <col min="8" max="8" width="6" customWidth="1"/>
    <col min="9" max="9" width="20.85546875" customWidth="1"/>
    <col min="10" max="10" width="22.28515625" customWidth="1"/>
    <col min="11" max="11" width="12.7109375" customWidth="1"/>
  </cols>
  <sheetData>
    <row r="1" spans="1:11" ht="26.25" x14ac:dyDescent="0.4">
      <c r="A1" s="87" t="s">
        <v>101</v>
      </c>
      <c r="B1" s="86"/>
    </row>
    <row r="2" spans="1:11" ht="14.25" customHeight="1" x14ac:dyDescent="0.3">
      <c r="A2" s="83"/>
      <c r="B2" s="84"/>
      <c r="C2" s="47"/>
    </row>
    <row r="3" spans="1:11" ht="31.5" x14ac:dyDescent="0.25">
      <c r="A3" s="88" t="s">
        <v>112</v>
      </c>
      <c r="B3" s="81" t="s">
        <v>50</v>
      </c>
      <c r="C3" s="82" t="s">
        <v>51</v>
      </c>
      <c r="E3" s="88" t="s">
        <v>112</v>
      </c>
      <c r="F3" s="81" t="s">
        <v>50</v>
      </c>
      <c r="G3" s="82" t="s">
        <v>51</v>
      </c>
      <c r="I3" s="88" t="s">
        <v>112</v>
      </c>
      <c r="J3" s="81" t="s">
        <v>50</v>
      </c>
      <c r="K3" s="82" t="s">
        <v>51</v>
      </c>
    </row>
    <row r="4" spans="1:11" ht="18" x14ac:dyDescent="0.25">
      <c r="A4" s="109" t="s">
        <v>18</v>
      </c>
      <c r="B4" s="72" t="s">
        <v>66</v>
      </c>
      <c r="C4" s="79">
        <v>11.08</v>
      </c>
      <c r="E4" s="109" t="s">
        <v>108</v>
      </c>
      <c r="F4" s="72" t="s">
        <v>55</v>
      </c>
      <c r="G4" s="79">
        <v>11.42</v>
      </c>
      <c r="H4" s="76"/>
      <c r="I4" s="106" t="s">
        <v>111</v>
      </c>
      <c r="J4" s="78" t="s">
        <v>88</v>
      </c>
      <c r="K4" s="79">
        <v>10.53</v>
      </c>
    </row>
    <row r="5" spans="1:11" ht="18" x14ac:dyDescent="0.25">
      <c r="A5" s="110"/>
      <c r="B5" s="73" t="s">
        <v>67</v>
      </c>
      <c r="C5" s="80">
        <v>10.55</v>
      </c>
      <c r="E5" s="111"/>
      <c r="F5" s="74" t="s">
        <v>54</v>
      </c>
      <c r="G5" s="89">
        <v>11.8</v>
      </c>
      <c r="H5" s="76"/>
      <c r="I5" s="107"/>
      <c r="J5" s="90" t="s">
        <v>87</v>
      </c>
      <c r="K5" s="89">
        <v>11.9</v>
      </c>
    </row>
    <row r="6" spans="1:11" ht="18.75" customHeight="1" x14ac:dyDescent="0.25">
      <c r="A6" s="110"/>
      <c r="B6" s="72" t="s">
        <v>64</v>
      </c>
      <c r="C6" s="79">
        <v>10.6</v>
      </c>
      <c r="E6" s="109" t="s">
        <v>109</v>
      </c>
      <c r="F6" s="72" t="s">
        <v>99</v>
      </c>
      <c r="G6" s="79">
        <v>11.7</v>
      </c>
      <c r="H6" s="76"/>
      <c r="I6" s="107"/>
      <c r="J6" s="78" t="s">
        <v>81</v>
      </c>
      <c r="K6" s="79">
        <v>11</v>
      </c>
    </row>
    <row r="7" spans="1:11" ht="18" x14ac:dyDescent="0.25">
      <c r="A7" s="110"/>
      <c r="B7" s="73" t="s">
        <v>52</v>
      </c>
      <c r="C7" s="80">
        <v>10.84</v>
      </c>
      <c r="E7" s="110"/>
      <c r="F7" s="74" t="s">
        <v>86</v>
      </c>
      <c r="G7" s="89">
        <v>11.55</v>
      </c>
      <c r="H7" s="76"/>
      <c r="I7" s="108"/>
      <c r="J7" s="90" t="s">
        <v>80</v>
      </c>
      <c r="K7" s="89">
        <v>11.41</v>
      </c>
    </row>
    <row r="8" spans="1:11" ht="18" x14ac:dyDescent="0.25">
      <c r="A8" s="111"/>
      <c r="B8" s="72" t="s">
        <v>65</v>
      </c>
      <c r="C8" s="79">
        <v>11.06</v>
      </c>
      <c r="E8" s="110"/>
      <c r="F8" s="72" t="s">
        <v>85</v>
      </c>
      <c r="G8" s="79">
        <v>11.73</v>
      </c>
      <c r="H8" s="76"/>
      <c r="I8" s="106" t="s">
        <v>113</v>
      </c>
      <c r="J8" s="77" t="s">
        <v>95</v>
      </c>
      <c r="K8" s="79">
        <v>11.3</v>
      </c>
    </row>
    <row r="9" spans="1:11" ht="18" x14ac:dyDescent="0.25">
      <c r="A9" s="109" t="s">
        <v>105</v>
      </c>
      <c r="B9" s="74" t="s">
        <v>89</v>
      </c>
      <c r="C9" s="89">
        <v>10.199999999999999</v>
      </c>
      <c r="E9" s="110"/>
      <c r="F9" s="74" t="s">
        <v>82</v>
      </c>
      <c r="G9" s="89">
        <v>11.39</v>
      </c>
      <c r="H9" s="76"/>
      <c r="I9" s="107"/>
      <c r="J9" s="91" t="s">
        <v>96</v>
      </c>
      <c r="K9" s="89">
        <v>11.3</v>
      </c>
    </row>
    <row r="10" spans="1:11" ht="18" x14ac:dyDescent="0.25">
      <c r="A10" s="110"/>
      <c r="B10" s="72" t="s">
        <v>84</v>
      </c>
      <c r="C10" s="79">
        <v>11.02</v>
      </c>
      <c r="E10" s="110"/>
      <c r="F10" s="72" t="s">
        <v>98</v>
      </c>
      <c r="G10" s="79">
        <v>11.3</v>
      </c>
      <c r="H10" s="76"/>
      <c r="I10" s="108"/>
      <c r="J10" s="77" t="s">
        <v>97</v>
      </c>
      <c r="K10" s="79">
        <v>11.4</v>
      </c>
    </row>
    <row r="11" spans="1:11" ht="18" x14ac:dyDescent="0.25">
      <c r="A11" s="110"/>
      <c r="B11" s="74" t="s">
        <v>83</v>
      </c>
      <c r="C11" s="89">
        <v>10.27</v>
      </c>
      <c r="E11" s="110"/>
      <c r="F11" s="74" t="s">
        <v>79</v>
      </c>
      <c r="G11" s="89">
        <v>11.23</v>
      </c>
      <c r="H11" s="76"/>
      <c r="I11" s="92" t="s">
        <v>114</v>
      </c>
      <c r="J11" s="74" t="s">
        <v>90</v>
      </c>
      <c r="K11" s="89">
        <v>12.2</v>
      </c>
    </row>
    <row r="12" spans="1:11" ht="18" x14ac:dyDescent="0.25">
      <c r="A12" s="110"/>
      <c r="B12" s="72" t="s">
        <v>78</v>
      </c>
      <c r="C12" s="79">
        <v>10.52</v>
      </c>
      <c r="E12" s="110"/>
      <c r="F12" s="72" t="s">
        <v>77</v>
      </c>
      <c r="G12" s="79">
        <v>11.15</v>
      </c>
      <c r="H12" s="76"/>
      <c r="I12" s="95"/>
      <c r="J12" s="96"/>
      <c r="K12" s="97"/>
    </row>
    <row r="13" spans="1:11" ht="18" x14ac:dyDescent="0.25">
      <c r="A13" s="110"/>
      <c r="B13" s="74" t="s">
        <v>76</v>
      </c>
      <c r="C13" s="89">
        <v>10.9</v>
      </c>
      <c r="E13" s="109" t="s">
        <v>110</v>
      </c>
      <c r="F13" s="91" t="s">
        <v>63</v>
      </c>
      <c r="G13" s="89">
        <v>10.48</v>
      </c>
      <c r="H13" s="76"/>
      <c r="I13" s="95"/>
      <c r="J13" s="96"/>
      <c r="K13" s="97"/>
    </row>
    <row r="14" spans="1:11" ht="18" x14ac:dyDescent="0.25">
      <c r="A14" s="110"/>
      <c r="B14" s="72" t="s">
        <v>104</v>
      </c>
      <c r="C14" s="79">
        <v>10.84</v>
      </c>
      <c r="E14" s="110"/>
      <c r="F14" s="77" t="s">
        <v>70</v>
      </c>
      <c r="G14" s="79">
        <v>11.76</v>
      </c>
      <c r="H14" s="76"/>
      <c r="I14" s="93"/>
      <c r="J14" s="94"/>
      <c r="K14" s="94"/>
    </row>
    <row r="15" spans="1:11" ht="18" x14ac:dyDescent="0.25">
      <c r="A15" s="110"/>
      <c r="B15" s="74" t="s">
        <v>75</v>
      </c>
      <c r="C15" s="89">
        <v>10.88</v>
      </c>
      <c r="E15" s="110"/>
      <c r="F15" s="91" t="s">
        <v>94</v>
      </c>
      <c r="G15" s="89">
        <v>10.3</v>
      </c>
      <c r="H15" s="76"/>
      <c r="I15" s="93"/>
      <c r="J15" s="94"/>
      <c r="K15" s="94"/>
    </row>
    <row r="16" spans="1:11" ht="18" x14ac:dyDescent="0.25">
      <c r="A16" s="110"/>
      <c r="B16" s="72" t="s">
        <v>74</v>
      </c>
      <c r="C16" s="79">
        <v>10.84</v>
      </c>
      <c r="E16" s="110"/>
      <c r="F16" s="77" t="s">
        <v>62</v>
      </c>
      <c r="G16" s="79">
        <v>10.37</v>
      </c>
      <c r="H16" s="76"/>
      <c r="I16" s="93"/>
      <c r="J16" s="94"/>
      <c r="K16" s="94"/>
    </row>
    <row r="17" spans="1:11" ht="18" x14ac:dyDescent="0.25">
      <c r="A17" s="110"/>
      <c r="B17" s="74" t="s">
        <v>73</v>
      </c>
      <c r="C17" s="89">
        <v>11.05</v>
      </c>
      <c r="E17" s="110"/>
      <c r="F17" s="91" t="s">
        <v>61</v>
      </c>
      <c r="G17" s="89">
        <v>10.3</v>
      </c>
      <c r="H17" s="76"/>
      <c r="I17" s="93"/>
      <c r="J17" s="94"/>
      <c r="K17" s="94"/>
    </row>
    <row r="18" spans="1:11" ht="18" x14ac:dyDescent="0.25">
      <c r="A18" s="110"/>
      <c r="B18" s="72" t="s">
        <v>72</v>
      </c>
      <c r="C18" s="79">
        <v>10.86</v>
      </c>
      <c r="E18" s="110"/>
      <c r="F18" s="77" t="s">
        <v>68</v>
      </c>
      <c r="G18" s="79">
        <v>11.2</v>
      </c>
      <c r="H18" s="76"/>
      <c r="I18" s="76"/>
      <c r="J18" s="94"/>
      <c r="K18" s="94"/>
    </row>
    <row r="19" spans="1:11" ht="18" x14ac:dyDescent="0.25">
      <c r="A19" s="110"/>
      <c r="B19" s="74" t="s">
        <v>100</v>
      </c>
      <c r="C19" s="89">
        <v>10.76</v>
      </c>
      <c r="E19" s="110"/>
      <c r="F19" s="91" t="s">
        <v>60</v>
      </c>
      <c r="G19" s="89">
        <v>10.6</v>
      </c>
      <c r="H19" s="76"/>
      <c r="I19" s="76"/>
      <c r="J19" s="94"/>
      <c r="K19" s="94"/>
    </row>
    <row r="20" spans="1:11" ht="18" x14ac:dyDescent="0.25">
      <c r="A20" s="111"/>
      <c r="B20" s="72" t="s">
        <v>71</v>
      </c>
      <c r="C20" s="79">
        <v>11.04</v>
      </c>
      <c r="E20" s="110"/>
      <c r="F20" s="77" t="s">
        <v>93</v>
      </c>
      <c r="G20" s="79">
        <v>11.2</v>
      </c>
      <c r="H20" s="76"/>
      <c r="I20" s="76"/>
      <c r="J20" s="94"/>
      <c r="K20" s="94"/>
    </row>
    <row r="21" spans="1:11" ht="18" x14ac:dyDescent="0.25">
      <c r="A21" s="88" t="s">
        <v>106</v>
      </c>
      <c r="B21" s="74" t="s">
        <v>92</v>
      </c>
      <c r="C21" s="89">
        <v>10.4</v>
      </c>
      <c r="E21" s="110"/>
      <c r="F21" s="91" t="s">
        <v>59</v>
      </c>
      <c r="G21" s="89">
        <v>10.56</v>
      </c>
      <c r="H21" s="76"/>
      <c r="I21" s="76"/>
      <c r="J21" s="94"/>
      <c r="K21" s="94"/>
    </row>
    <row r="22" spans="1:11" ht="18" x14ac:dyDescent="0.25">
      <c r="A22" s="88" t="s">
        <v>107</v>
      </c>
      <c r="B22" s="75" t="s">
        <v>91</v>
      </c>
      <c r="C22" s="79">
        <v>9.0500000000000007</v>
      </c>
      <c r="E22" s="110"/>
      <c r="F22" s="77" t="s">
        <v>58</v>
      </c>
      <c r="G22" s="79">
        <v>10.97</v>
      </c>
      <c r="H22" s="76"/>
      <c r="I22" s="76"/>
      <c r="J22" s="94"/>
      <c r="K22" s="94"/>
    </row>
    <row r="23" spans="1:11" ht="18" x14ac:dyDescent="0.25">
      <c r="E23" s="110"/>
      <c r="F23" s="91" t="s">
        <v>69</v>
      </c>
      <c r="G23" s="89">
        <v>11.1</v>
      </c>
      <c r="H23" s="76"/>
      <c r="I23" s="76"/>
      <c r="J23" s="94"/>
      <c r="K23" s="94"/>
    </row>
    <row r="24" spans="1:11" ht="18" x14ac:dyDescent="0.25">
      <c r="E24" s="110"/>
      <c r="F24" s="77" t="s">
        <v>57</v>
      </c>
      <c r="G24" s="79">
        <v>11.08</v>
      </c>
      <c r="H24" s="76"/>
      <c r="I24" s="76"/>
      <c r="J24" s="94"/>
      <c r="K24" s="94"/>
    </row>
    <row r="25" spans="1:11" ht="18" x14ac:dyDescent="0.25">
      <c r="E25" s="110"/>
      <c r="F25" s="91" t="s">
        <v>56</v>
      </c>
      <c r="G25" s="89">
        <v>11.26</v>
      </c>
      <c r="H25" s="76"/>
      <c r="I25" s="76"/>
      <c r="J25" s="94"/>
      <c r="K25" s="94"/>
    </row>
    <row r="26" spans="1:11" ht="18" x14ac:dyDescent="0.25">
      <c r="A26" s="85" t="s">
        <v>102</v>
      </c>
      <c r="E26" s="111"/>
      <c r="F26" s="78" t="s">
        <v>53</v>
      </c>
      <c r="G26" s="79">
        <v>10.37</v>
      </c>
      <c r="H26" s="76"/>
      <c r="I26" s="76"/>
      <c r="J26" s="94"/>
      <c r="K26" s="94"/>
    </row>
    <row r="27" spans="1:11" ht="15" x14ac:dyDescent="0.2">
      <c r="A27" s="85" t="s">
        <v>103</v>
      </c>
    </row>
  </sheetData>
  <sheetProtection sheet="1" objects="1" scenarios="1"/>
  <mergeCells count="7">
    <mergeCell ref="I4:I7"/>
    <mergeCell ref="I8:I10"/>
    <mergeCell ref="A4:A8"/>
    <mergeCell ref="A9:A20"/>
    <mergeCell ref="E4:E5"/>
    <mergeCell ref="E6:E12"/>
    <mergeCell ref="E13:E26"/>
  </mergeCells>
  <pageMargins left="0.25" right="0.25" top="1" bottom="0.5" header="0.05" footer="0.05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Calculator</vt:lpstr>
      <vt:lpstr>LookupData</vt:lpstr>
      <vt:lpstr>Common Liq Fertilizer Densities</vt:lpstr>
      <vt:lpstr>Fertilizers</vt:lpstr>
      <vt:lpstr>Units</vt:lpstr>
    </vt:vector>
  </TitlesOfParts>
  <Company>AGNR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shipleyp1</dc:creator>
  <cp:lastModifiedBy>Emileigh</cp:lastModifiedBy>
  <cp:lastPrinted>2020-01-27T22:21:33Z</cp:lastPrinted>
  <dcterms:created xsi:type="dcterms:W3CDTF">2011-02-09T00:33:21Z</dcterms:created>
  <dcterms:modified xsi:type="dcterms:W3CDTF">2020-02-08T17:56:48Z</dcterms:modified>
</cp:coreProperties>
</file>